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9540"/>
  </bookViews>
  <sheets>
    <sheet name="JX (5020)" sheetId="1" r:id="rId1"/>
  </sheets>
  <definedNames>
    <definedName name="_xlnm.Print_Area" localSheetId="0">'JX (5020)'!$A$1:$L$174</definedName>
  </definedNames>
  <calcPr calcId="145621"/>
</workbook>
</file>

<file path=xl/calcChain.xml><?xml version="1.0" encoding="utf-8"?>
<calcChain xmlns="http://schemas.openxmlformats.org/spreadsheetml/2006/main">
  <c r="J147" i="1" l="1"/>
  <c r="I147" i="1" s="1"/>
  <c r="J146" i="1"/>
  <c r="I146" i="1"/>
  <c r="J145" i="1"/>
  <c r="I145" i="1"/>
  <c r="J144" i="1"/>
  <c r="I144" i="1"/>
  <c r="J143" i="1"/>
  <c r="I143" i="1" s="1"/>
  <c r="J142" i="1"/>
  <c r="I142" i="1"/>
  <c r="J141" i="1"/>
  <c r="I141" i="1" s="1"/>
  <c r="J140" i="1"/>
  <c r="I140" i="1"/>
  <c r="J139" i="1"/>
  <c r="I139" i="1"/>
  <c r="J138" i="1"/>
  <c r="I138" i="1" s="1"/>
  <c r="J137" i="1"/>
  <c r="I137" i="1"/>
  <c r="J136" i="1"/>
  <c r="I136" i="1"/>
  <c r="J135" i="1"/>
  <c r="I135" i="1"/>
  <c r="J134" i="1"/>
  <c r="I134" i="1"/>
  <c r="J133" i="1"/>
  <c r="I133" i="1"/>
  <c r="J121" i="1"/>
  <c r="I121" i="1" s="1"/>
  <c r="J119" i="1"/>
  <c r="I119" i="1" s="1"/>
  <c r="J118" i="1"/>
  <c r="I118" i="1" s="1"/>
  <c r="J117" i="1"/>
  <c r="I117" i="1"/>
  <c r="J116" i="1"/>
  <c r="I116" i="1" s="1"/>
  <c r="J115" i="1"/>
  <c r="I115" i="1"/>
  <c r="J113" i="1"/>
  <c r="I113" i="1" s="1"/>
  <c r="J112" i="1"/>
  <c r="I112" i="1" s="1"/>
  <c r="J111" i="1"/>
  <c r="I111" i="1" s="1"/>
  <c r="J110" i="1"/>
  <c r="I110" i="1" s="1"/>
  <c r="J109" i="1"/>
  <c r="I109" i="1" s="1"/>
  <c r="J107" i="1"/>
  <c r="I107" i="1"/>
  <c r="J106" i="1"/>
  <c r="I106" i="1" s="1"/>
  <c r="J105" i="1"/>
  <c r="I105" i="1" s="1"/>
  <c r="J104" i="1"/>
  <c r="I104" i="1" s="1"/>
  <c r="J103" i="1"/>
  <c r="I103" i="1" s="1"/>
  <c r="J101" i="1"/>
  <c r="I101" i="1" s="1"/>
  <c r="J100" i="1"/>
  <c r="I100" i="1" s="1"/>
  <c r="J99" i="1"/>
  <c r="I99" i="1" s="1"/>
  <c r="J98" i="1"/>
  <c r="I98" i="1"/>
  <c r="J97" i="1"/>
  <c r="I97" i="1" s="1"/>
  <c r="J73" i="1"/>
  <c r="I73" i="1" s="1"/>
  <c r="J63" i="1"/>
  <c r="I63" i="1"/>
  <c r="J59" i="1"/>
  <c r="I59" i="1"/>
  <c r="J58" i="1"/>
  <c r="I58" i="1" s="1"/>
  <c r="J57" i="1"/>
  <c r="I57" i="1" s="1"/>
  <c r="J56" i="1"/>
  <c r="I56" i="1"/>
  <c r="J55" i="1"/>
  <c r="I55" i="1" s="1"/>
  <c r="J54" i="1"/>
  <c r="I54" i="1" s="1"/>
  <c r="J45" i="1"/>
  <c r="I45" i="1" s="1"/>
  <c r="J44" i="1"/>
  <c r="I44" i="1"/>
  <c r="J43" i="1"/>
  <c r="I43" i="1" s="1"/>
  <c r="J42" i="1"/>
  <c r="I42" i="1" s="1"/>
  <c r="J41" i="1"/>
  <c r="I41" i="1" s="1"/>
  <c r="J40" i="1"/>
  <c r="I40" i="1" s="1"/>
  <c r="J39" i="1"/>
  <c r="I39" i="1" s="1"/>
  <c r="J38" i="1"/>
  <c r="I38" i="1"/>
  <c r="J37" i="1"/>
  <c r="I37" i="1" s="1"/>
  <c r="J36" i="1"/>
  <c r="I36" i="1"/>
  <c r="J35" i="1"/>
  <c r="I35" i="1" s="1"/>
  <c r="J34" i="1"/>
  <c r="I34" i="1" s="1"/>
  <c r="J33" i="1"/>
  <c r="I33" i="1" s="1"/>
  <c r="J32" i="1"/>
  <c r="I32" i="1" s="1"/>
  <c r="E171" i="1" l="1"/>
  <c r="E168" i="1"/>
  <c r="E167" i="1"/>
  <c r="E163" i="1"/>
  <c r="E161" i="1"/>
  <c r="E147" i="1"/>
  <c r="E144" i="1"/>
  <c r="E143" i="1"/>
  <c r="E140" i="1"/>
  <c r="E139" i="1"/>
  <c r="E136" i="1"/>
  <c r="E135" i="1"/>
  <c r="E121" i="1"/>
  <c r="E117" i="1"/>
  <c r="E116" i="1"/>
  <c r="E112" i="1"/>
  <c r="E111" i="1"/>
  <c r="E107" i="1"/>
  <c r="E106" i="1"/>
  <c r="E103" i="1"/>
  <c r="E101" i="1"/>
  <c r="E98" i="1"/>
  <c r="E97" i="1"/>
  <c r="E57" i="1"/>
  <c r="E56" i="1"/>
  <c r="E45" i="1"/>
  <c r="E44" i="1"/>
  <c r="E42" i="1"/>
  <c r="E41" i="1"/>
  <c r="E40" i="1"/>
  <c r="E38" i="1"/>
  <c r="E37" i="1"/>
  <c r="E36" i="1"/>
  <c r="E34" i="1"/>
  <c r="E33" i="1"/>
  <c r="E32" i="1"/>
  <c r="E170" i="1"/>
  <c r="E169" i="1"/>
  <c r="E166" i="1"/>
  <c r="E164" i="1"/>
  <c r="E159" i="1"/>
  <c r="E146" i="1"/>
  <c r="E145" i="1"/>
  <c r="E142" i="1"/>
  <c r="E141" i="1"/>
  <c r="E138" i="1"/>
  <c r="E137" i="1"/>
  <c r="E134" i="1"/>
  <c r="E133" i="1"/>
  <c r="E119" i="1"/>
  <c r="E118" i="1"/>
  <c r="E115" i="1"/>
  <c r="E113" i="1"/>
  <c r="E110" i="1"/>
  <c r="E109" i="1"/>
  <c r="E105" i="1"/>
  <c r="E104" i="1"/>
  <c r="E100" i="1"/>
  <c r="E99" i="1"/>
  <c r="E59" i="1"/>
  <c r="E58" i="1"/>
  <c r="E55" i="1"/>
  <c r="E54" i="1"/>
  <c r="E43" i="1"/>
  <c r="E39" i="1"/>
  <c r="E35" i="1"/>
  <c r="E63" i="1" l="1"/>
  <c r="L52" i="1" l="1"/>
  <c r="L70" i="1" s="1"/>
  <c r="L95" i="1" s="1"/>
  <c r="L131" i="1" s="1"/>
  <c r="J52" i="1"/>
  <c r="J70" i="1" s="1"/>
  <c r="J95" i="1" s="1"/>
  <c r="J131" i="1" s="1"/>
  <c r="I52" i="1"/>
  <c r="I70" i="1" s="1"/>
  <c r="I95" i="1" s="1"/>
  <c r="I131" i="1" s="1"/>
  <c r="E52" i="1"/>
  <c r="E70" i="1" s="1"/>
  <c r="E95" i="1" s="1"/>
  <c r="E131" i="1" s="1"/>
  <c r="T147" i="1" l="1"/>
  <c r="S147" i="1" s="1"/>
  <c r="T146" i="1"/>
  <c r="S146" i="1" s="1"/>
  <c r="T145" i="1"/>
  <c r="S145" i="1" s="1"/>
  <c r="T144" i="1"/>
  <c r="S144" i="1" s="1"/>
  <c r="T143" i="1"/>
  <c r="S143" i="1" s="1"/>
  <c r="T142" i="1"/>
  <c r="S142" i="1" s="1"/>
  <c r="T141" i="1"/>
  <c r="S141" i="1" s="1"/>
  <c r="T140" i="1"/>
  <c r="S140" i="1" s="1"/>
  <c r="T139" i="1"/>
  <c r="S139" i="1" s="1"/>
  <c r="T138" i="1"/>
  <c r="S138" i="1" s="1"/>
  <c r="T137" i="1"/>
  <c r="S137" i="1" s="1"/>
  <c r="T136" i="1"/>
  <c r="S136" i="1" s="1"/>
  <c r="T135" i="1"/>
  <c r="S135" i="1" s="1"/>
  <c r="T134" i="1"/>
  <c r="S134" i="1" s="1"/>
  <c r="T133" i="1"/>
  <c r="S133" i="1" s="1"/>
  <c r="T121" i="1"/>
  <c r="S121" i="1" s="1"/>
  <c r="T119" i="1"/>
  <c r="S119" i="1" s="1"/>
  <c r="T118" i="1"/>
  <c r="S118" i="1" s="1"/>
  <c r="T117" i="1"/>
  <c r="S117" i="1" s="1"/>
  <c r="T116" i="1"/>
  <c r="S116" i="1" s="1"/>
  <c r="T115" i="1"/>
  <c r="S115" i="1" s="1"/>
  <c r="T113" i="1"/>
  <c r="S113" i="1" s="1"/>
  <c r="T112" i="1"/>
  <c r="S112" i="1" s="1"/>
  <c r="T111" i="1"/>
  <c r="S111" i="1" s="1"/>
  <c r="T110" i="1"/>
  <c r="S110" i="1" s="1"/>
  <c r="T109" i="1"/>
  <c r="S109" i="1" s="1"/>
  <c r="T107" i="1"/>
  <c r="S107" i="1" s="1"/>
  <c r="T106" i="1"/>
  <c r="S106" i="1" s="1"/>
  <c r="T105" i="1"/>
  <c r="S105" i="1" s="1"/>
  <c r="T104" i="1"/>
  <c r="S104" i="1" s="1"/>
  <c r="T103" i="1"/>
  <c r="S103" i="1" s="1"/>
  <c r="T101" i="1"/>
  <c r="S101" i="1" s="1"/>
  <c r="T100" i="1"/>
  <c r="S100" i="1" s="1"/>
  <c r="T99" i="1"/>
  <c r="S99" i="1" s="1"/>
  <c r="T98" i="1"/>
  <c r="S98" i="1" s="1"/>
  <c r="T97" i="1"/>
  <c r="S97" i="1" s="1"/>
  <c r="T73" i="1"/>
  <c r="S73" i="1" s="1"/>
  <c r="T63" i="1"/>
  <c r="S63" i="1"/>
  <c r="T59" i="1"/>
  <c r="S59" i="1"/>
  <c r="T58" i="1"/>
  <c r="S58" i="1" s="1"/>
  <c r="T57" i="1"/>
  <c r="S57" i="1" s="1"/>
  <c r="T56" i="1"/>
  <c r="S56" i="1" s="1"/>
  <c r="T55" i="1"/>
  <c r="S55" i="1" s="1"/>
  <c r="T54" i="1"/>
  <c r="S54" i="1" s="1"/>
  <c r="T45" i="1"/>
  <c r="S45" i="1" s="1"/>
  <c r="T44" i="1"/>
  <c r="S44" i="1" s="1"/>
  <c r="T43" i="1"/>
  <c r="S43" i="1" s="1"/>
  <c r="T42" i="1"/>
  <c r="S42" i="1"/>
  <c r="T41" i="1"/>
  <c r="S41" i="1" s="1"/>
  <c r="T40" i="1"/>
  <c r="S40" i="1"/>
  <c r="T39" i="1"/>
  <c r="S39" i="1" s="1"/>
  <c r="T38" i="1"/>
  <c r="S38" i="1" s="1"/>
  <c r="T37" i="1"/>
  <c r="S37" i="1" s="1"/>
  <c r="T36" i="1"/>
  <c r="S36" i="1" s="1"/>
  <c r="T35" i="1"/>
  <c r="S35" i="1" s="1"/>
  <c r="T34" i="1"/>
  <c r="S34" i="1" s="1"/>
  <c r="T33" i="1"/>
  <c r="S33" i="1" s="1"/>
  <c r="T32" i="1"/>
  <c r="S32" i="1"/>
  <c r="R86" i="1" l="1"/>
  <c r="R85" i="1"/>
  <c r="R83" i="1"/>
  <c r="P83" i="1"/>
  <c r="P85" i="1"/>
  <c r="P86" i="1"/>
  <c r="N86" i="1"/>
  <c r="N85" i="1"/>
  <c r="N83" i="1"/>
  <c r="O147" i="1" l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21" i="1"/>
  <c r="O119" i="1"/>
  <c r="O118" i="1"/>
  <c r="O117" i="1"/>
  <c r="O116" i="1"/>
  <c r="O115" i="1"/>
  <c r="O113" i="1"/>
  <c r="O112" i="1"/>
  <c r="O111" i="1"/>
  <c r="O110" i="1"/>
  <c r="O109" i="1"/>
  <c r="O107" i="1"/>
  <c r="O106" i="1"/>
  <c r="O105" i="1"/>
  <c r="O104" i="1"/>
  <c r="O103" i="1"/>
  <c r="O101" i="1"/>
  <c r="O100" i="1"/>
  <c r="O99" i="1"/>
  <c r="O98" i="1"/>
  <c r="O97" i="1"/>
  <c r="O58" i="1"/>
  <c r="O59" i="1"/>
  <c r="O63" i="1"/>
  <c r="O57" i="1"/>
  <c r="O56" i="1"/>
  <c r="O55" i="1"/>
  <c r="O54" i="1"/>
  <c r="P59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R148" i="1"/>
  <c r="N66" i="1"/>
  <c r="N91" i="1"/>
  <c r="N127" i="1"/>
  <c r="N152" i="1"/>
  <c r="V52" i="1"/>
  <c r="V70" i="1"/>
  <c r="V95" i="1"/>
  <c r="V131" i="1"/>
  <c r="T52" i="1"/>
  <c r="T70" i="1"/>
  <c r="T95" i="1"/>
  <c r="T131" i="1"/>
  <c r="S52" i="1"/>
  <c r="S70" i="1"/>
  <c r="S95" i="1"/>
  <c r="S131" i="1"/>
  <c r="R52" i="1"/>
  <c r="R70" i="1"/>
  <c r="R95" i="1"/>
  <c r="R131" i="1"/>
  <c r="P52" i="1"/>
  <c r="P70" i="1"/>
  <c r="P95" i="1"/>
  <c r="P131" i="1"/>
  <c r="O52" i="1"/>
  <c r="O70" i="1"/>
  <c r="O95" i="1"/>
  <c r="O131" i="1"/>
  <c r="N52" i="1"/>
  <c r="N70" i="1"/>
  <c r="N95" i="1"/>
  <c r="N131" i="1"/>
  <c r="N48" i="1"/>
  <c r="N26" i="1"/>
  <c r="AD144" i="1"/>
  <c r="AC144" i="1"/>
  <c r="AD140" i="1"/>
  <c r="AC140" i="1"/>
  <c r="AD136" i="1"/>
  <c r="AC136" i="1"/>
  <c r="AD147" i="1"/>
  <c r="AC147" i="1"/>
  <c r="AD146" i="1"/>
  <c r="AC146" i="1"/>
  <c r="AD145" i="1"/>
  <c r="AC145" i="1"/>
  <c r="AD143" i="1"/>
  <c r="AC143" i="1"/>
  <c r="AD142" i="1"/>
  <c r="AC142" i="1"/>
  <c r="AD141" i="1"/>
  <c r="AC141" i="1"/>
  <c r="AD139" i="1"/>
  <c r="AC139" i="1"/>
  <c r="AD138" i="1"/>
  <c r="AC138" i="1"/>
  <c r="AD137" i="1"/>
  <c r="AC137" i="1"/>
  <c r="AD135" i="1"/>
  <c r="AC135" i="1"/>
  <c r="AD134" i="1"/>
  <c r="AC134" i="1"/>
  <c r="AD133" i="1"/>
  <c r="AC133" i="1"/>
  <c r="AD118" i="1"/>
  <c r="AC118" i="1"/>
  <c r="AD111" i="1"/>
  <c r="AC111" i="1"/>
  <c r="AD106" i="1"/>
  <c r="AC106" i="1"/>
  <c r="AD99" i="1"/>
  <c r="AC99" i="1"/>
  <c r="AD97" i="1"/>
  <c r="AC97" i="1"/>
  <c r="AD121" i="1"/>
  <c r="AC121" i="1"/>
  <c r="AD119" i="1"/>
  <c r="AC119" i="1"/>
  <c r="AD117" i="1"/>
  <c r="AC117" i="1"/>
  <c r="AD116" i="1"/>
  <c r="AC116" i="1"/>
  <c r="AD115" i="1"/>
  <c r="AC115" i="1"/>
  <c r="AD113" i="1"/>
  <c r="AC113" i="1"/>
  <c r="AD112" i="1"/>
  <c r="AC112" i="1"/>
  <c r="AD110" i="1"/>
  <c r="AC110" i="1"/>
  <c r="AD109" i="1"/>
  <c r="AC109" i="1"/>
  <c r="AD107" i="1"/>
  <c r="AC107" i="1"/>
  <c r="AD105" i="1"/>
  <c r="AC105" i="1"/>
  <c r="AD104" i="1"/>
  <c r="AC104" i="1"/>
  <c r="AD103" i="1"/>
  <c r="AC103" i="1"/>
  <c r="AD101" i="1"/>
  <c r="AC101" i="1"/>
  <c r="AD100" i="1"/>
  <c r="AC100" i="1"/>
  <c r="AD98" i="1"/>
  <c r="AC98" i="1"/>
  <c r="AD73" i="1"/>
  <c r="AC73" i="1"/>
  <c r="AD63" i="1"/>
  <c r="AD56" i="1"/>
  <c r="AC56" i="1"/>
  <c r="AC63" i="1"/>
  <c r="AD59" i="1"/>
  <c r="AC59" i="1"/>
  <c r="AD58" i="1"/>
  <c r="AC58" i="1"/>
  <c r="AD57" i="1"/>
  <c r="AC57" i="1"/>
  <c r="AD55" i="1"/>
  <c r="AC55" i="1"/>
  <c r="AD54" i="1"/>
  <c r="AC54" i="1"/>
  <c r="AD43" i="1"/>
  <c r="AC43" i="1"/>
  <c r="AD42" i="1"/>
  <c r="AC42" i="1" s="1"/>
  <c r="AD39" i="1"/>
  <c r="AC39" i="1"/>
  <c r="AD38" i="1"/>
  <c r="AC38" i="1" s="1"/>
  <c r="AD35" i="1"/>
  <c r="AC35" i="1"/>
  <c r="AD34" i="1"/>
  <c r="AC34" i="1"/>
  <c r="AD32" i="1"/>
  <c r="AC32" i="1"/>
  <c r="AD45" i="1"/>
  <c r="AC45" i="1"/>
  <c r="AD44" i="1"/>
  <c r="AC44" i="1"/>
  <c r="AD41" i="1"/>
  <c r="AC41" i="1"/>
  <c r="AD40" i="1"/>
  <c r="AC40" i="1"/>
  <c r="AD37" i="1"/>
  <c r="AC37" i="1"/>
  <c r="AD36" i="1"/>
  <c r="AC36" i="1"/>
  <c r="AD33" i="1"/>
  <c r="AC33" i="1"/>
  <c r="AB59" i="1"/>
  <c r="AB58" i="1"/>
  <c r="AB57" i="1"/>
  <c r="AB56" i="1"/>
  <c r="AB55" i="1"/>
  <c r="AB54" i="1"/>
  <c r="Y61" i="1"/>
  <c r="Y58" i="1"/>
  <c r="Y57" i="1"/>
  <c r="Y56" i="1"/>
  <c r="Y55" i="1"/>
  <c r="Y54" i="1"/>
  <c r="AF52" i="1"/>
  <c r="AF70" i="1"/>
  <c r="AF95" i="1"/>
  <c r="AF131" i="1"/>
  <c r="AB148" i="1"/>
  <c r="Z70" i="1"/>
  <c r="Z95" i="1"/>
  <c r="Z131" i="1"/>
  <c r="X66" i="1"/>
  <c r="X91" i="1"/>
  <c r="X127" i="1"/>
  <c r="X152" i="1"/>
  <c r="AD52" i="1"/>
  <c r="AD70" i="1"/>
  <c r="AD95" i="1"/>
  <c r="AD131" i="1"/>
  <c r="AC52" i="1"/>
  <c r="AC70" i="1"/>
  <c r="AC95" i="1"/>
  <c r="AC131" i="1"/>
  <c r="AB52" i="1"/>
  <c r="AB70" i="1"/>
  <c r="AB95" i="1"/>
  <c r="AB131" i="1"/>
  <c r="Z52" i="1"/>
  <c r="Y52" i="1"/>
  <c r="Y70" i="1"/>
  <c r="Y95" i="1"/>
  <c r="Y131" i="1"/>
  <c r="X52" i="1"/>
  <c r="X70" i="1"/>
  <c r="X95" i="1"/>
  <c r="X131" i="1"/>
  <c r="X48" i="1"/>
  <c r="X26" i="1"/>
  <c r="AI55" i="1"/>
  <c r="AM58" i="1"/>
  <c r="AN58" i="1"/>
  <c r="AM63" i="1"/>
  <c r="AN63" i="1"/>
  <c r="AN59" i="1"/>
  <c r="AM59" i="1"/>
  <c r="AM57" i="1"/>
  <c r="AM56" i="1"/>
  <c r="AM54" i="1"/>
  <c r="AN57" i="1"/>
  <c r="AN56" i="1"/>
  <c r="AN55" i="1"/>
  <c r="AM55" i="1"/>
  <c r="AN54" i="1"/>
  <c r="AH91" i="1"/>
  <c r="AH127" i="1"/>
  <c r="AH152" i="1"/>
  <c r="AP70" i="1"/>
  <c r="AP95" i="1"/>
  <c r="AP131" i="1"/>
  <c r="AL70" i="1"/>
  <c r="AL95" i="1"/>
  <c r="AL131" i="1"/>
  <c r="AJ70" i="1"/>
  <c r="AJ95" i="1"/>
  <c r="AJ131" i="1"/>
  <c r="AN52" i="1"/>
  <c r="AN70" i="1"/>
  <c r="AN95" i="1"/>
  <c r="AN131" i="1"/>
  <c r="AM52" i="1"/>
  <c r="AM70" i="1"/>
  <c r="AM95" i="1"/>
  <c r="AM131" i="1"/>
  <c r="AL52" i="1"/>
  <c r="AJ52" i="1"/>
  <c r="AI52" i="1"/>
  <c r="AI70" i="1"/>
  <c r="AI95" i="1"/>
  <c r="AI131" i="1"/>
  <c r="AH52" i="1"/>
  <c r="AH70" i="1"/>
  <c r="AH95" i="1"/>
  <c r="AH131" i="1"/>
  <c r="AH66" i="1"/>
  <c r="AH48" i="1"/>
  <c r="AH26" i="1"/>
  <c r="AR152" i="1"/>
  <c r="AR127" i="1"/>
  <c r="AR91" i="1"/>
  <c r="AR66" i="1"/>
  <c r="AR48" i="1"/>
  <c r="AR26" i="1"/>
  <c r="AL148" i="1"/>
  <c r="AV148" i="1"/>
</calcChain>
</file>

<file path=xl/sharedStrings.xml><?xml version="1.0" encoding="utf-8"?>
<sst xmlns="http://schemas.openxmlformats.org/spreadsheetml/2006/main" count="690" uniqueCount="264">
  <si>
    <t xml:space="preserve">    Precision Rolled Products sales  [1,000 tons/month]</t>
    <phoneticPr fontId="3"/>
  </si>
  <si>
    <t xml:space="preserve">    Treated Rolled Copper Foil sales  [1,000 km/month]</t>
    <phoneticPr fontId="3"/>
  </si>
  <si>
    <r>
      <t xml:space="preserve">    Gold recovery volume by Metals Recycling [1,000 tons/period</t>
    </r>
    <r>
      <rPr>
        <sz val="9"/>
        <rFont val="Arial Unicode MS"/>
        <family val="3"/>
        <charset val="128"/>
      </rPr>
      <t>・</t>
    </r>
    <r>
      <rPr>
        <sz val="9"/>
        <rFont val="Arial"/>
        <family val="2"/>
      </rPr>
      <t>year]</t>
    </r>
    <phoneticPr fontId="3"/>
  </si>
  <si>
    <r>
      <t xml:space="preserve">    PPC copper cathode sales [1,000 tons/period</t>
    </r>
    <r>
      <rPr>
        <sz val="9"/>
        <rFont val="Arial Unicode MS"/>
        <family val="3"/>
        <charset val="128"/>
      </rPr>
      <t>・</t>
    </r>
    <r>
      <rPr>
        <sz val="9"/>
        <rFont val="Arial"/>
        <family val="2"/>
      </rPr>
      <t>year]</t>
    </r>
    <phoneticPr fontId="3"/>
  </si>
  <si>
    <t xml:space="preserve">    Copper price (CY)[LME]  [¢/lb] </t>
    <phoneticPr fontId="3"/>
  </si>
  <si>
    <r>
      <rPr>
        <sz val="11"/>
        <color indexed="51"/>
        <rFont val="Arial Unicode MS"/>
        <family val="3"/>
        <charset val="128"/>
      </rPr>
      <t>■</t>
    </r>
    <r>
      <rPr>
        <sz val="11"/>
        <rFont val="Arial"/>
        <family val="2"/>
      </rPr>
      <t xml:space="preserve"> Metals</t>
    </r>
    <phoneticPr fontId="3"/>
  </si>
  <si>
    <t xml:space="preserve">    Sales volume &lt;Crude oil equivalent&gt; [1,000 bbl/day] </t>
    <phoneticPr fontId="3"/>
  </si>
  <si>
    <r>
      <rPr>
        <sz val="11"/>
        <color indexed="41"/>
        <rFont val="Arial Unicode MS"/>
        <family val="3"/>
        <charset val="128"/>
      </rPr>
      <t>■</t>
    </r>
    <r>
      <rPr>
        <sz val="11"/>
        <rFont val="Arial"/>
        <family val="2"/>
      </rPr>
      <t xml:space="preserve"> Oil and Natural Gas E&amp;P</t>
    </r>
    <phoneticPr fontId="3"/>
  </si>
  <si>
    <r>
      <rPr>
        <sz val="11"/>
        <color indexed="47"/>
        <rFont val="Arial Unicode MS"/>
        <family val="3"/>
        <charset val="128"/>
      </rPr>
      <t>■</t>
    </r>
    <r>
      <rPr>
        <sz val="11"/>
        <rFont val="Arial"/>
        <family val="2"/>
      </rPr>
      <t xml:space="preserve"> Energy</t>
    </r>
    <phoneticPr fontId="0"/>
  </si>
  <si>
    <t xml:space="preserve"> Exchange Rate  [¥/$]</t>
    <phoneticPr fontId="3"/>
  </si>
  <si>
    <r>
      <rPr>
        <sz val="11"/>
        <color indexed="23"/>
        <rFont val="Arial Unicode MS"/>
        <family val="3"/>
        <charset val="128"/>
      </rPr>
      <t>■</t>
    </r>
    <r>
      <rPr>
        <sz val="11"/>
        <rFont val="Arial"/>
        <family val="2"/>
      </rPr>
      <t>All segments</t>
    </r>
    <phoneticPr fontId="3"/>
  </si>
  <si>
    <t>4Q</t>
    <phoneticPr fontId="3"/>
  </si>
  <si>
    <t>3Q</t>
    <phoneticPr fontId="3"/>
  </si>
  <si>
    <t>2Q</t>
  </si>
  <si>
    <t>1Q</t>
  </si>
  <si>
    <t>Full Year</t>
  </si>
  <si>
    <t>2H</t>
  </si>
  <si>
    <t>1H</t>
  </si>
  <si>
    <r>
      <t xml:space="preserve">Fiscal 2010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2010 to Mar. 31, 2011</t>
    </r>
    <r>
      <rPr>
        <sz val="11"/>
        <color indexed="9"/>
        <rFont val="Arial Unicode MS"/>
        <family val="3"/>
        <charset val="128"/>
      </rPr>
      <t>）</t>
    </r>
    <phoneticPr fontId="3"/>
  </si>
  <si>
    <r>
      <t xml:space="preserve">Fiscal 2011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2011 to Mar. 31, 2012</t>
    </r>
    <r>
      <rPr>
        <sz val="11"/>
        <color indexed="9"/>
        <rFont val="Arial Unicode MS"/>
        <family val="3"/>
        <charset val="128"/>
      </rPr>
      <t>）</t>
    </r>
    <phoneticPr fontId="3"/>
  </si>
  <si>
    <t>(Billions of yen)</t>
    <phoneticPr fontId="3"/>
  </si>
  <si>
    <t>Key Factors</t>
  </si>
  <si>
    <r>
      <rPr>
        <sz val="11"/>
        <color indexed="42"/>
        <rFont val="Arial Unicode MS"/>
        <family val="3"/>
        <charset val="128"/>
      </rPr>
      <t>■</t>
    </r>
    <r>
      <rPr>
        <sz val="11"/>
        <rFont val="Arial"/>
        <family val="2"/>
      </rPr>
      <t xml:space="preserve"> Others</t>
    </r>
    <phoneticPr fontId="0"/>
  </si>
  <si>
    <t xml:space="preserve">    Inventory Valuation</t>
    <phoneticPr fontId="0"/>
  </si>
  <si>
    <t xml:space="preserve">    Smelting &amp; Refining</t>
    <phoneticPr fontId="3"/>
  </si>
  <si>
    <t xml:space="preserve">    Resource Development</t>
    <phoneticPr fontId="3"/>
  </si>
  <si>
    <r>
      <rPr>
        <sz val="11"/>
        <color indexed="51"/>
        <rFont val="Arial Unicode MS"/>
        <family val="3"/>
        <charset val="128"/>
      </rPr>
      <t>■</t>
    </r>
    <r>
      <rPr>
        <sz val="11"/>
        <rFont val="Arial"/>
        <family val="2"/>
      </rPr>
      <t xml:space="preserve"> Metals</t>
    </r>
    <phoneticPr fontId="3"/>
  </si>
  <si>
    <r>
      <rPr>
        <sz val="11"/>
        <color indexed="41"/>
        <rFont val="Arial Unicode MS"/>
        <family val="3"/>
        <charset val="128"/>
      </rPr>
      <t>■</t>
    </r>
    <r>
      <rPr>
        <sz val="11"/>
        <rFont val="Arial"/>
        <family val="2"/>
      </rPr>
      <t xml:space="preserve"> Oil and Natural Gas E&amp;P</t>
    </r>
    <phoneticPr fontId="3"/>
  </si>
  <si>
    <t xml:space="preserve">    Inventory Valuation</t>
    <phoneticPr fontId="3"/>
  </si>
  <si>
    <t xml:space="preserve">    Petrochemicals</t>
    <phoneticPr fontId="3"/>
  </si>
  <si>
    <t xml:space="preserve">    Petroleum Products</t>
    <phoneticPr fontId="3"/>
  </si>
  <si>
    <r>
      <rPr>
        <sz val="11"/>
        <color indexed="47"/>
        <rFont val="Arial Unicode MS"/>
        <family val="3"/>
        <charset val="128"/>
      </rPr>
      <t>■</t>
    </r>
    <r>
      <rPr>
        <sz val="11"/>
        <rFont val="Arial"/>
        <family val="2"/>
      </rPr>
      <t xml:space="preserve"> Energy</t>
    </r>
    <phoneticPr fontId="0"/>
  </si>
  <si>
    <t xml:space="preserve"> Ordinary Income (Loss) excl. inventory valuation</t>
  </si>
  <si>
    <t xml:space="preserve">Ordinary Income (Loss) </t>
    <phoneticPr fontId="3"/>
  </si>
  <si>
    <r>
      <t xml:space="preserve">Apr. 1, 2010-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2011</t>
    </r>
    <phoneticPr fontId="3"/>
  </si>
  <si>
    <r>
      <t xml:space="preserve">Oct. 1, 2010-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2011</t>
    </r>
    <phoneticPr fontId="3"/>
  </si>
  <si>
    <t>Jan 1, 2010-
 Mar. 31, 2010</t>
    <phoneticPr fontId="3"/>
  </si>
  <si>
    <t>Oct. 1, 2010-
 Dec. 31, 2010</t>
    <phoneticPr fontId="3"/>
  </si>
  <si>
    <t>Apr. 1, 2010-
 Sep. 30, 2010</t>
  </si>
  <si>
    <t>Jul. 1, 2010-
 Sep. 30, 2010</t>
    <phoneticPr fontId="3"/>
  </si>
  <si>
    <t>Apr. 1, 2010-
 Jun. 30, 2010</t>
  </si>
  <si>
    <r>
      <t xml:space="preserve">Apr. 1, 2011-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2012</t>
    </r>
    <phoneticPr fontId="3"/>
  </si>
  <si>
    <r>
      <t xml:space="preserve">Oct. 1, 2011-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2012</t>
    </r>
    <phoneticPr fontId="3"/>
  </si>
  <si>
    <t>Jan 1, 2012-
 Mar. 31, 2012</t>
    <phoneticPr fontId="3"/>
  </si>
  <si>
    <t>Oct. 1, 2011-
 Dec. 31, 2011</t>
    <phoneticPr fontId="3"/>
  </si>
  <si>
    <t>Apr. 1, 2011-
 Sep. 30, 2011</t>
    <phoneticPr fontId="3"/>
  </si>
  <si>
    <t>Jul. 1, 2011-
 Sep. 30, 2011</t>
    <phoneticPr fontId="3"/>
  </si>
  <si>
    <t>Apr. 1, 2011-
 Jun. 30, 2011</t>
    <phoneticPr fontId="3"/>
  </si>
  <si>
    <r>
      <t xml:space="preserve">Apr. 1, 2012-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2013</t>
    </r>
    <phoneticPr fontId="3"/>
  </si>
  <si>
    <r>
      <t xml:space="preserve">Oct. 1, 2012-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2013</t>
    </r>
    <phoneticPr fontId="3"/>
  </si>
  <si>
    <t>Jan 1, 2013-
 Mar. 31, 2013</t>
    <phoneticPr fontId="3"/>
  </si>
  <si>
    <t>Oct. 1, 2012-
 Dec. 31, 2013</t>
    <phoneticPr fontId="3"/>
  </si>
  <si>
    <t>Apr. 1, 2012-
 Sep. 30, 2012</t>
    <phoneticPr fontId="3"/>
  </si>
  <si>
    <t>Jul. 1, 2012-
 Sep. 30, 2012</t>
    <phoneticPr fontId="3"/>
  </si>
  <si>
    <t>Apr. 1, 2012-
 Jun. 30, 2013</t>
    <phoneticPr fontId="3"/>
  </si>
  <si>
    <t>4Q</t>
    <phoneticPr fontId="3"/>
  </si>
  <si>
    <t>3Q</t>
    <phoneticPr fontId="3"/>
  </si>
  <si>
    <r>
      <t xml:space="preserve">Fiscal 2010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2010 to Mar. 31, 2011</t>
    </r>
    <r>
      <rPr>
        <sz val="11"/>
        <color indexed="9"/>
        <rFont val="Arial Unicode MS"/>
        <family val="3"/>
        <charset val="128"/>
      </rPr>
      <t>）</t>
    </r>
    <phoneticPr fontId="3"/>
  </si>
  <si>
    <r>
      <t xml:space="preserve">Fiscal 2011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2011 to Mar. 31, 2012</t>
    </r>
    <r>
      <rPr>
        <sz val="11"/>
        <color indexed="9"/>
        <rFont val="Arial Unicode MS"/>
        <family val="3"/>
        <charset val="128"/>
      </rPr>
      <t>）</t>
    </r>
    <phoneticPr fontId="3"/>
  </si>
  <si>
    <t>(Billions of yen)</t>
    <phoneticPr fontId="3"/>
  </si>
  <si>
    <t>Ordinary Income by Segment</t>
    <phoneticPr fontId="3"/>
  </si>
  <si>
    <t xml:space="preserve"> Oil and Natural Gas E&amp;P</t>
    <phoneticPr fontId="3"/>
  </si>
  <si>
    <t xml:space="preserve"> Energy</t>
    <phoneticPr fontId="3"/>
  </si>
  <si>
    <t>Ordinary Income</t>
  </si>
  <si>
    <t xml:space="preserve"> Oil and Natural Gas E&amp;P</t>
    <phoneticPr fontId="3"/>
  </si>
  <si>
    <t>Non-Operating Income (Expenses), Net</t>
  </si>
  <si>
    <t>Operating Income</t>
  </si>
  <si>
    <t>Net Sales</t>
  </si>
  <si>
    <r>
      <t xml:space="preserve">Apr. 1, 2010-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2011</t>
    </r>
    <phoneticPr fontId="3"/>
  </si>
  <si>
    <r>
      <t xml:space="preserve">Oct. 1, 2010-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2011</t>
    </r>
    <phoneticPr fontId="3"/>
  </si>
  <si>
    <t>Jan 1, 2010-
 Mar. 31, 2010</t>
    <phoneticPr fontId="3"/>
  </si>
  <si>
    <t>Oct. 1, 2010-
 Dec. 31, 2010</t>
    <phoneticPr fontId="3"/>
  </si>
  <si>
    <t>Jul. 1, 2010-
 Sep. 30, 2010</t>
    <phoneticPr fontId="3"/>
  </si>
  <si>
    <r>
      <t xml:space="preserve">Apr. 1, 2011-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2012</t>
    </r>
    <phoneticPr fontId="3"/>
  </si>
  <si>
    <r>
      <t xml:space="preserve">Oct. 1, 2011-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2012</t>
    </r>
    <phoneticPr fontId="3"/>
  </si>
  <si>
    <t>Jan 1, 2012-
 Mar. 31, 2012</t>
    <phoneticPr fontId="3"/>
  </si>
  <si>
    <t>Oct. 1, 2011-
 Dec. 31, 2011</t>
    <phoneticPr fontId="3"/>
  </si>
  <si>
    <t>Apr. 1, 2011-
 Sep. 30, 2011</t>
    <phoneticPr fontId="3"/>
  </si>
  <si>
    <t>Jul. 1, 2011-
 Sep. 30, 2011</t>
    <phoneticPr fontId="3"/>
  </si>
  <si>
    <t>Apr. 1, 2011-
 Jun. 30, 2011</t>
    <phoneticPr fontId="3"/>
  </si>
  <si>
    <r>
      <t xml:space="preserve">Apr. 1, 2012-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2013</t>
    </r>
    <phoneticPr fontId="3"/>
  </si>
  <si>
    <r>
      <t xml:space="preserve">Oct. 1, 2012-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2013</t>
    </r>
    <phoneticPr fontId="3"/>
  </si>
  <si>
    <t>Jan 1, 2013-
 Mar. 31, 2013</t>
    <phoneticPr fontId="3"/>
  </si>
  <si>
    <t>Oct. 1, 2012-
 Dec. 31, 2013</t>
    <phoneticPr fontId="3"/>
  </si>
  <si>
    <t>Apr. 1, 2012-
 Sep. 30, 2012</t>
    <phoneticPr fontId="3"/>
  </si>
  <si>
    <t>Jul. 1, 2012-
 Sep. 30, 2012</t>
    <phoneticPr fontId="3"/>
  </si>
  <si>
    <t>Apr. 1, 2012-
 Jun. 30, 2013</t>
    <phoneticPr fontId="3"/>
  </si>
  <si>
    <t>4Q</t>
    <phoneticPr fontId="3"/>
  </si>
  <si>
    <t>3Q</t>
    <phoneticPr fontId="3"/>
  </si>
  <si>
    <r>
      <t xml:space="preserve">Fiscal 2010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2010 to Mar. 31, 2011</t>
    </r>
    <r>
      <rPr>
        <sz val="11"/>
        <color indexed="9"/>
        <rFont val="Arial Unicode MS"/>
        <family val="3"/>
        <charset val="128"/>
      </rPr>
      <t>）</t>
    </r>
    <phoneticPr fontId="3"/>
  </si>
  <si>
    <r>
      <t xml:space="preserve">Fiscal 2011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2011 to Mar. 31, 2012</t>
    </r>
    <r>
      <rPr>
        <sz val="11"/>
        <color indexed="9"/>
        <rFont val="Arial Unicode MS"/>
        <family val="3"/>
        <charset val="128"/>
      </rPr>
      <t>）</t>
    </r>
    <phoneticPr fontId="3"/>
  </si>
  <si>
    <t>(Billions of yen)</t>
    <phoneticPr fontId="3"/>
  </si>
  <si>
    <t>Segment Information</t>
    <phoneticPr fontId="3"/>
  </si>
  <si>
    <t>Net debt/equity ratio (x)</t>
    <phoneticPr fontId="3"/>
  </si>
  <si>
    <r>
      <rPr>
        <sz val="11"/>
        <rFont val="Arial Unicode MS"/>
        <family val="3"/>
        <charset val="128"/>
      </rPr>
      <t>　</t>
    </r>
    <r>
      <rPr>
        <sz val="11"/>
        <rFont val="Arial"/>
        <family val="2"/>
      </rPr>
      <t>Net interest-bearing loans (Billions of yen)</t>
    </r>
    <phoneticPr fontId="3"/>
  </si>
  <si>
    <t>Interest-bearing loans (Billions of yen)</t>
    <phoneticPr fontId="3"/>
  </si>
  <si>
    <t xml:space="preserve"> Shareholders' equity ratio (%)</t>
    <phoneticPr fontId="3"/>
  </si>
  <si>
    <t>Shareholders' equity (Billions of yen)</t>
    <phoneticPr fontId="3"/>
  </si>
  <si>
    <t>Management indicator</t>
    <phoneticPr fontId="3"/>
  </si>
  <si>
    <t xml:space="preserve"> Average number of issued shares</t>
    <phoneticPr fontId="0"/>
  </si>
  <si>
    <t xml:space="preserve"> Number of treasury stock</t>
    <phoneticPr fontId="0"/>
  </si>
  <si>
    <t xml:space="preserve"> Number of issued shares (including treasury stock)</t>
    <phoneticPr fontId="0"/>
  </si>
  <si>
    <t>Number of issued shares (Common stock) (Thousands shares)</t>
    <phoneticPr fontId="0"/>
  </si>
  <si>
    <t>-</t>
    <phoneticPr fontId="3"/>
  </si>
  <si>
    <t>-</t>
  </si>
  <si>
    <t>Cash dividend per share (Yen)</t>
    <phoneticPr fontId="0"/>
  </si>
  <si>
    <t>Net income per share (Yen)</t>
    <phoneticPr fontId="0"/>
  </si>
  <si>
    <t>Net assets per share (Yen) &lt;at the end of period&gt;</t>
    <phoneticPr fontId="3"/>
  </si>
  <si>
    <r>
      <t xml:space="preserve">Apr. 1, 2010-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2011</t>
    </r>
    <phoneticPr fontId="3"/>
  </si>
  <si>
    <r>
      <t xml:space="preserve">Oct. 1, 2010-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2011</t>
    </r>
    <phoneticPr fontId="3"/>
  </si>
  <si>
    <t>Jan 1, 2010-
 Mar. 31, 2010</t>
    <phoneticPr fontId="3"/>
  </si>
  <si>
    <t>Oct. 1, 2010-
 Dec. 31, 2010</t>
    <phoneticPr fontId="3"/>
  </si>
  <si>
    <t>Jul. 1, 2010-
 Sep. 30, 2010</t>
    <phoneticPr fontId="3"/>
  </si>
  <si>
    <r>
      <t xml:space="preserve">Apr. 1, 2011-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2012</t>
    </r>
    <phoneticPr fontId="3"/>
  </si>
  <si>
    <r>
      <t xml:space="preserve">Oct. 1, 2011-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2012</t>
    </r>
    <phoneticPr fontId="3"/>
  </si>
  <si>
    <t>Jan 1, 2012-
 Mar. 31, 2012</t>
    <phoneticPr fontId="3"/>
  </si>
  <si>
    <t>Oct. 1, 2011-
 Dec. 31, 2011</t>
    <phoneticPr fontId="3"/>
  </si>
  <si>
    <t>Apr. 1, 2011-
 Sep. 30, 2011</t>
    <phoneticPr fontId="3"/>
  </si>
  <si>
    <t>Jul. 1, 2011-
 Sep. 30, 2011</t>
    <phoneticPr fontId="3"/>
  </si>
  <si>
    <t>Apr. 1, 2011-
 Jun. 30, 2011</t>
    <phoneticPr fontId="3"/>
  </si>
  <si>
    <r>
      <t xml:space="preserve">Apr. 1, 2012-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2013</t>
    </r>
    <phoneticPr fontId="3"/>
  </si>
  <si>
    <r>
      <t xml:space="preserve">Oct. 1, 2012-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2013</t>
    </r>
    <phoneticPr fontId="3"/>
  </si>
  <si>
    <t>Jan 1, 2013-
 Mar. 31, 2013</t>
    <phoneticPr fontId="3"/>
  </si>
  <si>
    <t>Oct. 1, 2012-
 Dec. 31, 2013</t>
    <phoneticPr fontId="3"/>
  </si>
  <si>
    <t>Apr. 1, 2012-
 Sep. 30, 2012</t>
    <phoneticPr fontId="3"/>
  </si>
  <si>
    <t>Jul. 1, 2012-
 Sep. 30, 2012</t>
    <phoneticPr fontId="3"/>
  </si>
  <si>
    <t>Apr. 1, 2012-
 Jun. 30, 2013</t>
    <phoneticPr fontId="3"/>
  </si>
  <si>
    <t>4Q</t>
    <phoneticPr fontId="3"/>
  </si>
  <si>
    <t>3Q</t>
    <phoneticPr fontId="3"/>
  </si>
  <si>
    <r>
      <t xml:space="preserve">Fiscal 2010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2010 to Mar. 31, 2011</t>
    </r>
    <r>
      <rPr>
        <sz val="11"/>
        <color indexed="9"/>
        <rFont val="Arial Unicode MS"/>
        <family val="3"/>
        <charset val="128"/>
      </rPr>
      <t>）</t>
    </r>
    <phoneticPr fontId="3"/>
  </si>
  <si>
    <r>
      <t xml:space="preserve">Fiscal 2011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2011 to Mar. 31, 2012</t>
    </r>
    <r>
      <rPr>
        <sz val="11"/>
        <color indexed="9"/>
        <rFont val="Arial Unicode MS"/>
        <family val="3"/>
        <charset val="128"/>
      </rPr>
      <t>）</t>
    </r>
    <phoneticPr fontId="3"/>
  </si>
  <si>
    <t>Per share data</t>
    <phoneticPr fontId="3"/>
  </si>
  <si>
    <t>Cash and cash equivalents at end of period</t>
    <phoneticPr fontId="0"/>
  </si>
  <si>
    <t>Others</t>
    <phoneticPr fontId="3"/>
  </si>
  <si>
    <t>Increase due to newly consolidated subsidiaries</t>
    <phoneticPr fontId="0"/>
  </si>
  <si>
    <t>Increase due to share transfer and others</t>
    <phoneticPr fontId="0"/>
  </si>
  <si>
    <t>Cash and cash equivalents at beginning of period</t>
    <phoneticPr fontId="0"/>
  </si>
  <si>
    <t>Net increase (decrease) in cash and cash equivalents</t>
    <phoneticPr fontId="0"/>
  </si>
  <si>
    <t>Effect of exchange rate changes on cash and cash equivalents</t>
    <phoneticPr fontId="0"/>
  </si>
  <si>
    <t>Cash flows from financing activities</t>
    <phoneticPr fontId="3"/>
  </si>
  <si>
    <t>Cash flows from investing activities</t>
    <phoneticPr fontId="3"/>
  </si>
  <si>
    <t>Cash flows from operating activities</t>
    <phoneticPr fontId="3"/>
  </si>
  <si>
    <t>Apr. 1, 2012-
 Jun. 30, 2012</t>
    <phoneticPr fontId="3"/>
  </si>
  <si>
    <t>(Billions of yen)</t>
    <phoneticPr fontId="3"/>
  </si>
  <si>
    <t>Statements of Cash Flows</t>
    <phoneticPr fontId="3"/>
  </si>
  <si>
    <t>Income before income taxes and minority interests</t>
    <phoneticPr fontId="3"/>
  </si>
  <si>
    <t xml:space="preserve"> Special loss</t>
    <phoneticPr fontId="3"/>
  </si>
  <si>
    <t xml:space="preserve"> Special income</t>
    <phoneticPr fontId="3"/>
  </si>
  <si>
    <t>Ordinary income</t>
    <phoneticPr fontId="3"/>
  </si>
  <si>
    <t xml:space="preserve"> Non-operating expenses</t>
    <phoneticPr fontId="3"/>
  </si>
  <si>
    <t xml:space="preserve"> Non-operating income</t>
    <phoneticPr fontId="3"/>
  </si>
  <si>
    <t>Operating income</t>
    <phoneticPr fontId="0"/>
  </si>
  <si>
    <t xml:space="preserve"> Selling, general and administrative expenses</t>
    <phoneticPr fontId="0"/>
  </si>
  <si>
    <t>Gross profit</t>
    <phoneticPr fontId="0"/>
  </si>
  <si>
    <t xml:space="preserve"> Cost of sales</t>
    <phoneticPr fontId="0"/>
  </si>
  <si>
    <t>Net sales</t>
    <phoneticPr fontId="3"/>
  </si>
  <si>
    <t>Statements of Income</t>
    <phoneticPr fontId="3"/>
  </si>
  <si>
    <t xml:space="preserve"> Valuation and translation adjustments</t>
    <phoneticPr fontId="3"/>
  </si>
  <si>
    <t xml:space="preserve"> Shareholders' equity</t>
    <phoneticPr fontId="3"/>
  </si>
  <si>
    <t>Net assets</t>
    <phoneticPr fontId="3"/>
  </si>
  <si>
    <t xml:space="preserve"> Non-current liabilities</t>
    <phoneticPr fontId="3"/>
  </si>
  <si>
    <t xml:space="preserve"> Current liabilities</t>
    <phoneticPr fontId="3"/>
  </si>
  <si>
    <t>Liabilities</t>
    <phoneticPr fontId="3"/>
  </si>
  <si>
    <r>
      <rPr>
        <sz val="11"/>
        <rFont val="Arial Unicode MS"/>
        <family val="3"/>
        <charset val="128"/>
      </rPr>
      <t>　</t>
    </r>
    <r>
      <rPr>
        <sz val="11"/>
        <rFont val="Arial"/>
        <family val="2"/>
      </rPr>
      <t>Property, plant and equipment</t>
    </r>
    <phoneticPr fontId="0"/>
  </si>
  <si>
    <t xml:space="preserve"> Non-current assets</t>
    <phoneticPr fontId="0"/>
  </si>
  <si>
    <t xml:space="preserve"> Current assets</t>
    <phoneticPr fontId="0"/>
  </si>
  <si>
    <t>Assets</t>
    <phoneticPr fontId="3"/>
  </si>
  <si>
    <t>As of Mar. 31, 2011</t>
    <phoneticPr fontId="3"/>
  </si>
  <si>
    <r>
      <t xml:space="preserve">As of </t>
    </r>
    <r>
      <rPr>
        <sz val="9"/>
        <rFont val="ＭＳ Ｐゴシック"/>
        <family val="3"/>
        <charset val="128"/>
      </rPr>
      <t>Ｍａｒ</t>
    </r>
    <r>
      <rPr>
        <sz val="9"/>
        <rFont val="Arial"/>
        <family val="2"/>
      </rPr>
      <t>. 31, 2011</t>
    </r>
    <phoneticPr fontId="3"/>
  </si>
  <si>
    <t>As of Dec. 31, 2010</t>
    <phoneticPr fontId="3"/>
  </si>
  <si>
    <t>As of Sep. 30, 2010</t>
    <phoneticPr fontId="3"/>
  </si>
  <si>
    <t>As of Jun. 30, 2010</t>
    <phoneticPr fontId="3"/>
  </si>
  <si>
    <t>As of Mar. 31, 2012</t>
    <phoneticPr fontId="3"/>
  </si>
  <si>
    <r>
      <t xml:space="preserve">As of </t>
    </r>
    <r>
      <rPr>
        <sz val="9"/>
        <rFont val="ＭＳ Ｐゴシック"/>
        <family val="3"/>
        <charset val="128"/>
      </rPr>
      <t>Ｍａｒ</t>
    </r>
    <r>
      <rPr>
        <sz val="9"/>
        <rFont val="Arial"/>
        <family val="2"/>
      </rPr>
      <t>. 31, 2012</t>
    </r>
    <phoneticPr fontId="3"/>
  </si>
  <si>
    <t>As of Dec. 31, 2011</t>
    <phoneticPr fontId="3"/>
  </si>
  <si>
    <t>As of Sep. 30, 2011</t>
    <phoneticPr fontId="3"/>
  </si>
  <si>
    <t>As of Jun. 30, 2011</t>
    <phoneticPr fontId="3"/>
  </si>
  <si>
    <t>As of Mar. 31, 2013</t>
    <phoneticPr fontId="3"/>
  </si>
  <si>
    <r>
      <t xml:space="preserve">As of </t>
    </r>
    <r>
      <rPr>
        <sz val="9"/>
        <rFont val="ＭＳ Ｐゴシック"/>
        <family val="3"/>
        <charset val="128"/>
      </rPr>
      <t>Ｍａｒ</t>
    </r>
    <r>
      <rPr>
        <sz val="9"/>
        <rFont val="Arial"/>
        <family val="2"/>
      </rPr>
      <t>. 31, 2013</t>
    </r>
    <phoneticPr fontId="3"/>
  </si>
  <si>
    <t>As of Dec. 31, 2012</t>
    <phoneticPr fontId="3"/>
  </si>
  <si>
    <t>As of Sep. 30, 2012</t>
    <phoneticPr fontId="3"/>
  </si>
  <si>
    <t>As of Jun. 30, 2012</t>
    <phoneticPr fontId="3"/>
  </si>
  <si>
    <t>4Q</t>
    <phoneticPr fontId="3"/>
  </si>
  <si>
    <t>3Q</t>
    <phoneticPr fontId="3"/>
  </si>
  <si>
    <r>
      <t xml:space="preserve">Fiscal 2010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2010 to Mar. 31, 2011</t>
    </r>
    <r>
      <rPr>
        <sz val="11"/>
        <color indexed="9"/>
        <rFont val="Arial Unicode MS"/>
        <family val="3"/>
        <charset val="128"/>
      </rPr>
      <t>）</t>
    </r>
    <phoneticPr fontId="3"/>
  </si>
  <si>
    <r>
      <t xml:space="preserve">Fiscal 2011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2011 to Mar. 31, 2012</t>
    </r>
    <r>
      <rPr>
        <sz val="11"/>
        <color indexed="9"/>
        <rFont val="Arial Unicode MS"/>
        <family val="3"/>
        <charset val="128"/>
      </rPr>
      <t>）</t>
    </r>
    <phoneticPr fontId="3"/>
  </si>
  <si>
    <t>(Billions of yen)</t>
    <phoneticPr fontId="3"/>
  </si>
  <si>
    <t>Balance Sheets</t>
    <phoneticPr fontId="3"/>
  </si>
  <si>
    <t>JX Holdings,Inc.(TSE:5020)</t>
    <phoneticPr fontId="3"/>
  </si>
  <si>
    <t xml:space="preserve">    Electronic Materials</t>
  </si>
  <si>
    <t xml:space="preserve">    Recycling &amp; Environmental Services </t>
  </si>
  <si>
    <t>As of Mar. 31, 2014</t>
    <phoneticPr fontId="3"/>
  </si>
  <si>
    <r>
      <t xml:space="preserve">Fiscal 2013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2013 to Mar. 31, 2014</t>
    </r>
    <r>
      <rPr>
        <sz val="11"/>
        <color indexed="9"/>
        <rFont val="Arial Unicode MS"/>
        <family val="3"/>
        <charset val="128"/>
      </rPr>
      <t>）</t>
    </r>
    <phoneticPr fontId="3"/>
  </si>
  <si>
    <r>
      <t xml:space="preserve">Fiscal 2012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2012 to Mar. 31, 2013</t>
    </r>
    <r>
      <rPr>
        <sz val="11"/>
        <color indexed="9"/>
        <rFont val="Arial Unicode MS"/>
        <family val="3"/>
        <charset val="128"/>
      </rPr>
      <t>）</t>
    </r>
    <phoneticPr fontId="3"/>
  </si>
  <si>
    <t>As of Sep. 30, 2013</t>
    <phoneticPr fontId="3"/>
  </si>
  <si>
    <t>As of Jun. 30, 2013</t>
    <phoneticPr fontId="3"/>
  </si>
  <si>
    <t>As of Dec. 31, 2013</t>
    <phoneticPr fontId="3"/>
  </si>
  <si>
    <r>
      <t xml:space="preserve">As of </t>
    </r>
    <r>
      <rPr>
        <sz val="9"/>
        <rFont val="ＭＳ Ｐゴシック"/>
        <family val="3"/>
        <charset val="128"/>
      </rPr>
      <t>Ｍａｒ</t>
    </r>
    <r>
      <rPr>
        <sz val="9"/>
        <rFont val="Arial"/>
        <family val="2"/>
      </rPr>
      <t>. 31, 2014</t>
    </r>
    <phoneticPr fontId="3"/>
  </si>
  <si>
    <t>As of Mar. 31, 2014</t>
    <phoneticPr fontId="3"/>
  </si>
  <si>
    <t>Apr. 1, 2013-
 Jun. 30, 2013</t>
    <phoneticPr fontId="3"/>
  </si>
  <si>
    <t>Jul. 1, 2013-
 Sep. 30, 2013</t>
    <phoneticPr fontId="3"/>
  </si>
  <si>
    <t>Apr. 1, 2013-
 Sep. 30, 2013</t>
    <phoneticPr fontId="3"/>
  </si>
  <si>
    <t>Oct. 1, 2013-
 Dec. 31, 2013</t>
    <phoneticPr fontId="3"/>
  </si>
  <si>
    <t>Jan 1, 2014-
 Mar. 31, 2014</t>
    <phoneticPr fontId="3"/>
  </si>
  <si>
    <r>
      <t xml:space="preserve">Oct. 1, 2013-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2014</t>
    </r>
    <phoneticPr fontId="3"/>
  </si>
  <si>
    <r>
      <t xml:space="preserve">Apr. 1, 2013-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2014</t>
    </r>
    <phoneticPr fontId="3"/>
  </si>
  <si>
    <t>*2. “Others" includes “Eliminations or Corporate”.</t>
    <phoneticPr fontId="3"/>
  </si>
  <si>
    <t xml:space="preserve"> Metals*1</t>
    <phoneticPr fontId="3"/>
  </si>
  <si>
    <t xml:space="preserve"> Others*1, *2</t>
    <phoneticPr fontId="3"/>
  </si>
  <si>
    <r>
      <t xml:space="preserve">    Equity entitled copper mine production  [1,000 tons/period</t>
    </r>
    <r>
      <rPr>
        <sz val="9"/>
        <rFont val="Arial Unicode MS"/>
        <family val="3"/>
        <charset val="128"/>
      </rPr>
      <t>・</t>
    </r>
    <r>
      <rPr>
        <sz val="9"/>
        <rFont val="Arial"/>
        <family val="2"/>
      </rPr>
      <t xml:space="preserve">year] </t>
    </r>
    <phoneticPr fontId="3"/>
  </si>
  <si>
    <t xml:space="preserve">  * Crude oil arrival basis</t>
    <phoneticPr fontId="3"/>
  </si>
  <si>
    <t xml:space="preserve">    Crude oil FOB [Dubai spot] * [$/B] </t>
    <phoneticPr fontId="3"/>
  </si>
  <si>
    <t xml:space="preserve">    Crude oil [Brent spot](CY) [$/B] </t>
    <phoneticPr fontId="3"/>
  </si>
  <si>
    <t xml:space="preserve"> Metals*1</t>
    <phoneticPr fontId="3"/>
  </si>
  <si>
    <t xml:space="preserve">    Titanium*</t>
    <phoneticPr fontId="3"/>
  </si>
  <si>
    <t>*1. Titanium business was transferred to "Metals" from "Others" in the fiscal year 2013.</t>
    <phoneticPr fontId="3"/>
  </si>
  <si>
    <r>
      <t xml:space="preserve">Fiscal 2014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2014 to Mar. 31, 2015</t>
    </r>
    <r>
      <rPr>
        <sz val="11"/>
        <color indexed="9"/>
        <rFont val="Arial Unicode MS"/>
        <family val="3"/>
        <charset val="128"/>
      </rPr>
      <t>）</t>
    </r>
    <phoneticPr fontId="3"/>
  </si>
  <si>
    <t>As of Jun. 30, 2014</t>
    <phoneticPr fontId="3"/>
  </si>
  <si>
    <t>As of Sep. 30, 2014</t>
    <phoneticPr fontId="3"/>
  </si>
  <si>
    <t>As of Dec. 31, 2014</t>
    <phoneticPr fontId="3"/>
  </si>
  <si>
    <r>
      <t xml:space="preserve">As of </t>
    </r>
    <r>
      <rPr>
        <sz val="9"/>
        <rFont val="ＭＳ Ｐゴシック"/>
        <family val="3"/>
        <charset val="128"/>
      </rPr>
      <t>Ｍａｒ</t>
    </r>
    <r>
      <rPr>
        <sz val="9"/>
        <rFont val="Arial"/>
        <family val="2"/>
      </rPr>
      <t>. 31, 2015</t>
    </r>
    <phoneticPr fontId="3"/>
  </si>
  <si>
    <t>As of Mar. 31, 2015</t>
    <phoneticPr fontId="3"/>
  </si>
  <si>
    <t>Apr. 1, 2014-
 Jun. 30, 2014</t>
    <phoneticPr fontId="3"/>
  </si>
  <si>
    <t>Jul. 1, 2014-
 Sep. 30, 2014</t>
    <phoneticPr fontId="3"/>
  </si>
  <si>
    <t>Apr. 1, 2014-
 Sep. 30, 2014</t>
    <phoneticPr fontId="3"/>
  </si>
  <si>
    <t>Oct. 1, 2014-
 Dec. 31, 2014</t>
    <phoneticPr fontId="3"/>
  </si>
  <si>
    <t>Jan 1, 2015-
 Mar. 31, 2015</t>
    <phoneticPr fontId="3"/>
  </si>
  <si>
    <r>
      <rPr>
        <sz val="11"/>
        <rFont val="Arial Unicode MS"/>
        <family val="3"/>
        <charset val="128"/>
      </rPr>
      <t>　</t>
    </r>
    <r>
      <rPr>
        <sz val="11"/>
        <rFont val="Arial"/>
        <family val="2"/>
      </rPr>
      <t>Intangible assets</t>
    </r>
    <phoneticPr fontId="3"/>
  </si>
  <si>
    <t xml:space="preserve">    Investments and other assets</t>
    <phoneticPr fontId="3"/>
  </si>
  <si>
    <r>
      <t xml:space="preserve">Oct. 1, 2014-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2015</t>
    </r>
    <phoneticPr fontId="3"/>
  </si>
  <si>
    <r>
      <t xml:space="preserve">Apr. 1, 2014-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2015</t>
    </r>
    <phoneticPr fontId="3"/>
  </si>
  <si>
    <t>As of Jun. 30, 2015</t>
    <phoneticPr fontId="3"/>
  </si>
  <si>
    <t>As of Sep. 30, 2015</t>
    <phoneticPr fontId="3"/>
  </si>
  <si>
    <t>As of Dec. 31, 2015</t>
    <phoneticPr fontId="3"/>
  </si>
  <si>
    <r>
      <t xml:space="preserve">As of </t>
    </r>
    <r>
      <rPr>
        <sz val="9"/>
        <rFont val="ＭＳ Ｐゴシック"/>
        <family val="3"/>
        <charset val="128"/>
      </rPr>
      <t>Ｍａｒ</t>
    </r>
    <r>
      <rPr>
        <sz val="9"/>
        <rFont val="Arial"/>
        <family val="2"/>
      </rPr>
      <t>. 31, 2016</t>
    </r>
    <phoneticPr fontId="3"/>
  </si>
  <si>
    <t>As of Mar. 31, 2016</t>
    <phoneticPr fontId="3"/>
  </si>
  <si>
    <t>Apr. 1, 2015-
 Jun. 30, 2015</t>
    <phoneticPr fontId="3"/>
  </si>
  <si>
    <t>Jul. 1, 2015-
 Sep. 30, 2015</t>
    <phoneticPr fontId="3"/>
  </si>
  <si>
    <t>Apr. 1, 2015-
 Sep. 30, 2015</t>
    <phoneticPr fontId="3"/>
  </si>
  <si>
    <t>Oct. 1, 2015-
 Dec. 31, 2015</t>
    <phoneticPr fontId="3"/>
  </si>
  <si>
    <t>Jan 1, 2016-
 Mar. 31, 2016</t>
    <phoneticPr fontId="3"/>
  </si>
  <si>
    <r>
      <t xml:space="preserve">Oct. 1, 2015-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2016</t>
    </r>
    <phoneticPr fontId="3"/>
  </si>
  <si>
    <r>
      <t xml:space="preserve">Apr. 1, 2015-
</t>
    </r>
    <r>
      <rPr>
        <sz val="9"/>
        <color indexed="9"/>
        <rFont val="Arial Unicode MS"/>
        <family val="3"/>
        <charset val="128"/>
      </rPr>
      <t>　</t>
    </r>
    <r>
      <rPr>
        <sz val="9"/>
        <color indexed="9"/>
        <rFont val="Arial"/>
        <family val="2"/>
      </rPr>
      <t>Mar. 31, 2016</t>
    </r>
    <phoneticPr fontId="3"/>
  </si>
  <si>
    <r>
      <t xml:space="preserve">Fiscal 2015 </t>
    </r>
    <r>
      <rPr>
        <sz val="11"/>
        <color indexed="9"/>
        <rFont val="Arial Unicode MS"/>
        <family val="3"/>
        <charset val="128"/>
      </rPr>
      <t>（</t>
    </r>
    <r>
      <rPr>
        <sz val="11"/>
        <color indexed="9"/>
        <rFont val="Arial"/>
        <family val="2"/>
      </rPr>
      <t>From Apr. 1, 2015 to Mar. 31, 2016</t>
    </r>
    <r>
      <rPr>
        <sz val="11"/>
        <color indexed="9"/>
        <rFont val="Arial Unicode MS"/>
        <family val="3"/>
        <charset val="128"/>
      </rPr>
      <t>）</t>
    </r>
    <phoneticPr fontId="3"/>
  </si>
  <si>
    <t>－</t>
  </si>
  <si>
    <t>Non-controlling interests</t>
  </si>
  <si>
    <t>Profit attributable to non-controlling interests</t>
    <phoneticPr fontId="3"/>
  </si>
  <si>
    <t>Income taxes</t>
    <phoneticPr fontId="3"/>
  </si>
  <si>
    <t xml:space="preserve">Profit attributable to owners of parent
</t>
  </si>
  <si>
    <t xml:space="preserve">Profit attributable to owners of parent
</t>
    <phoneticPr fontId="3"/>
  </si>
  <si>
    <t>As of Jun. 30, 2016</t>
  </si>
  <si>
    <t>As of Sep. 30, 2016</t>
  </si>
  <si>
    <t>As of Dec. 31, 2016</t>
  </si>
  <si>
    <t>Apr. 1, 2016-
 Jun. 30, 2016</t>
  </si>
  <si>
    <t>Jul. 1, 2016-
 Sep. 30, 2016</t>
  </si>
  <si>
    <t>Apr. 1, 2016-
 Sep. 30, 2016</t>
  </si>
  <si>
    <t>Oct. 1, 2016-
 Dec. 31, 2016</t>
  </si>
  <si>
    <r>
      <t xml:space="preserve">Fiscal 2016 </t>
    </r>
    <r>
      <rPr>
        <sz val="11"/>
        <color indexed="9"/>
        <rFont val="ＭＳ Ｐゴシック"/>
        <family val="3"/>
        <charset val="128"/>
      </rPr>
      <t>（</t>
    </r>
    <r>
      <rPr>
        <sz val="11"/>
        <color indexed="9"/>
        <rFont val="Arial"/>
        <family val="2"/>
      </rPr>
      <t>From Apr. 1, 2016 to Mar. 31, 2017</t>
    </r>
    <r>
      <rPr>
        <sz val="11"/>
        <color indexed="9"/>
        <rFont val="ＭＳ Ｐゴシック"/>
        <family val="3"/>
        <charset val="128"/>
      </rPr>
      <t>）</t>
    </r>
    <phoneticPr fontId="3"/>
  </si>
  <si>
    <t>As of Mar. 31, 2017</t>
  </si>
  <si>
    <t>Oct. 1, 2016-
　Mar. 31, 2017</t>
  </si>
  <si>
    <t>Apr. 1, 2016-
　Mar. 31, 2017</t>
  </si>
  <si>
    <t>Jan 1, 2017-
 Mar. 31, 2017</t>
  </si>
  <si>
    <t>Fiscal 2016 （From Apr. 1, 2016 to Mar. 31, 2017）</t>
  </si>
  <si>
    <t>*Ordinary income of Titanium business in "Metals" was included in "Others" before Fiscal 2013.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</si>
</sst>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;&quot;▲ &quot;#,##0"/>
    <numFmt numFmtId="177" formatCode="#,##0.0;&quot;▲ &quot;#,##0.0"/>
    <numFmt numFmtId="178" formatCode="#,##0.0_);\(#,##0.0\)"/>
    <numFmt numFmtId="179" formatCode="#,##0_);\(#,##0\)"/>
    <numFmt numFmtId="180" formatCode="0.0_);[Red]\(0.0\)"/>
    <numFmt numFmtId="181" formatCode="#,##0.0_);[Red]\(#,##0.0\)"/>
    <numFmt numFmtId="182" formatCode="#,##0.00;&quot;▲ &quot;#,##0.00"/>
    <numFmt numFmtId="183" formatCode="0.00_);[Red]\(0.00\)"/>
    <numFmt numFmtId="184" formatCode="#,##0.00_);\(#,##0.00\)"/>
    <numFmt numFmtId="185" formatCode="#,##0.0_ ;[Red]\-#,##0.0\ "/>
    <numFmt numFmtId="186" formatCode="#,##0.0;[Red]\-#,##0.0"/>
    <numFmt numFmtId="187" formatCode="0.0%"/>
    <numFmt numFmtId="188" formatCode="0.00;&quot;▲ &quot;0.00"/>
    <numFmt numFmtId="189" formatCode="0.0;&quot;▲ &quot;0.0"/>
    <numFmt numFmtId="190" formatCode="0.0_);\(0.0\)"/>
    <numFmt numFmtId="191" formatCode="#,##0.000;[Red]\-#,##0.000"/>
    <numFmt numFmtId="192" formatCode="0.00_);\(0.0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9"/>
      <name val="Arial"/>
      <family val="2"/>
    </font>
    <font>
      <sz val="9"/>
      <color indexed="21"/>
      <name val="Arial"/>
      <family val="2"/>
    </font>
    <font>
      <sz val="9"/>
      <name val="Arial Unicode MS"/>
      <family val="3"/>
      <charset val="128"/>
    </font>
    <font>
      <sz val="11"/>
      <color indexed="51"/>
      <name val="Arial"/>
      <family val="2"/>
    </font>
    <font>
      <sz val="11"/>
      <color indexed="51"/>
      <name val="Arial Unicode MS"/>
      <family val="3"/>
      <charset val="128"/>
    </font>
    <font>
      <sz val="11"/>
      <color indexed="41"/>
      <name val="Arial"/>
      <family val="2"/>
    </font>
    <font>
      <sz val="11"/>
      <color indexed="41"/>
      <name val="Arial Unicode MS"/>
      <family val="3"/>
      <charset val="128"/>
    </font>
    <font>
      <sz val="11"/>
      <color indexed="47"/>
      <name val="Arial"/>
      <family val="2"/>
    </font>
    <font>
      <sz val="11"/>
      <color indexed="47"/>
      <name val="Arial Unicode MS"/>
      <family val="3"/>
      <charset val="128"/>
    </font>
    <font>
      <sz val="11"/>
      <color indexed="23"/>
      <name val="Arial"/>
      <family val="2"/>
    </font>
    <font>
      <sz val="11"/>
      <color indexed="23"/>
      <name val="Arial Unicode MS"/>
      <family val="3"/>
      <charset val="128"/>
    </font>
    <font>
      <sz val="9"/>
      <color indexed="9"/>
      <name val="Arial"/>
      <family val="2"/>
    </font>
    <font>
      <sz val="11"/>
      <color indexed="9"/>
      <name val="Arial"/>
      <family val="2"/>
    </font>
    <font>
      <sz val="11"/>
      <color indexed="9"/>
      <name val="Arial Unicode MS"/>
      <family val="3"/>
      <charset val="128"/>
    </font>
    <font>
      <b/>
      <sz val="11"/>
      <color indexed="21"/>
      <name val="Arial"/>
      <family val="2"/>
    </font>
    <font>
      <sz val="11"/>
      <color indexed="42"/>
      <name val="Arial"/>
      <family val="2"/>
    </font>
    <font>
      <sz val="11"/>
      <color indexed="42"/>
      <name val="Arial Unicode MS"/>
      <family val="3"/>
      <charset val="128"/>
    </font>
    <font>
      <sz val="9"/>
      <color indexed="9"/>
      <name val="Arial Unicode MS"/>
      <family val="3"/>
      <charset val="128"/>
    </font>
    <font>
      <sz val="14"/>
      <name val="Arial"/>
      <family val="2"/>
    </font>
    <font>
      <sz val="11"/>
      <name val="Arial Unicode MS"/>
      <family val="3"/>
      <charset val="128"/>
    </font>
    <font>
      <sz val="11"/>
      <color indexed="21"/>
      <name val="Arial"/>
      <family val="2"/>
    </font>
    <font>
      <sz val="14"/>
      <color indexed="21"/>
      <name val="Arial"/>
      <family val="2"/>
    </font>
    <font>
      <sz val="11"/>
      <color indexed="8"/>
      <name val="Arial"/>
      <family val="2"/>
    </font>
    <font>
      <sz val="9"/>
      <name val="ＭＳ Ｐゴシック"/>
      <family val="3"/>
      <charset val="128"/>
    </font>
    <font>
      <b/>
      <sz val="14"/>
      <color indexed="9"/>
      <name val="Arial"/>
      <family val="2"/>
    </font>
    <font>
      <sz val="11"/>
      <color indexed="9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double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55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176" fontId="2" fillId="0" borderId="0" xfId="1" applyNumberFormat="1" applyFont="1">
      <alignment vertical="center"/>
    </xf>
    <xf numFmtId="177" fontId="2" fillId="0" borderId="1" xfId="1" applyNumberFormat="1" applyFont="1" applyBorder="1">
      <alignment vertical="center"/>
    </xf>
    <xf numFmtId="178" fontId="2" fillId="0" borderId="1" xfId="1" applyNumberFormat="1" applyFont="1" applyBorder="1">
      <alignment vertical="center"/>
    </xf>
    <xf numFmtId="177" fontId="2" fillId="0" borderId="1" xfId="1" applyNumberFormat="1" applyFont="1" applyFill="1" applyBorder="1">
      <alignment vertical="center"/>
    </xf>
    <xf numFmtId="178" fontId="2" fillId="0" borderId="1" xfId="1" applyNumberFormat="1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177" fontId="2" fillId="0" borderId="0" xfId="1" applyNumberFormat="1" applyFont="1">
      <alignment vertical="center"/>
    </xf>
    <xf numFmtId="178" fontId="2" fillId="0" borderId="0" xfId="1" applyNumberFormat="1" applyFont="1">
      <alignment vertical="center"/>
    </xf>
    <xf numFmtId="177" fontId="2" fillId="0" borderId="0" xfId="1" applyNumberFormat="1" applyFont="1" applyFill="1">
      <alignment vertical="center"/>
    </xf>
    <xf numFmtId="178" fontId="2" fillId="0" borderId="0" xfId="1" applyNumberFormat="1" applyFont="1" applyFill="1">
      <alignment vertical="center"/>
    </xf>
    <xf numFmtId="179" fontId="2" fillId="0" borderId="0" xfId="1" applyNumberFormat="1" applyFont="1">
      <alignment vertical="center"/>
    </xf>
    <xf numFmtId="176" fontId="2" fillId="0" borderId="0" xfId="1" applyNumberFormat="1" applyFont="1" applyFill="1">
      <alignment vertical="center"/>
    </xf>
    <xf numFmtId="179" fontId="2" fillId="0" borderId="0" xfId="1" applyNumberFormat="1" applyFont="1" applyFill="1">
      <alignment vertical="center"/>
    </xf>
    <xf numFmtId="176" fontId="2" fillId="0" borderId="2" xfId="1" applyNumberFormat="1" applyFont="1" applyBorder="1">
      <alignment vertical="center"/>
    </xf>
    <xf numFmtId="178" fontId="2" fillId="0" borderId="2" xfId="1" applyNumberFormat="1" applyFont="1" applyBorder="1">
      <alignment vertical="center"/>
    </xf>
    <xf numFmtId="176" fontId="2" fillId="0" borderId="2" xfId="1" applyNumberFormat="1" applyFont="1" applyFill="1" applyBorder="1">
      <alignment vertical="center"/>
    </xf>
    <xf numFmtId="178" fontId="2" fillId="0" borderId="2" xfId="1" applyNumberFormat="1" applyFont="1" applyFill="1" applyBorder="1">
      <alignment vertical="center"/>
    </xf>
    <xf numFmtId="0" fontId="2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2" fillId="0" borderId="0" xfId="0" applyFont="1" applyAlignment="1">
      <alignment vertical="center" wrapText="1"/>
    </xf>
    <xf numFmtId="0" fontId="11" fillId="0" borderId="2" xfId="0" applyFont="1" applyBorder="1">
      <alignment vertical="center"/>
    </xf>
    <xf numFmtId="0" fontId="2" fillId="0" borderId="3" xfId="0" applyFont="1" applyBorder="1">
      <alignment vertical="center"/>
    </xf>
    <xf numFmtId="178" fontId="2" fillId="0" borderId="2" xfId="0" applyNumberFormat="1" applyFont="1" applyBorder="1">
      <alignment vertical="center"/>
    </xf>
    <xf numFmtId="0" fontId="2" fillId="0" borderId="2" xfId="0" applyFont="1" applyFill="1" applyBorder="1">
      <alignment vertical="center"/>
    </xf>
    <xf numFmtId="178" fontId="2" fillId="0" borderId="2" xfId="0" applyNumberFormat="1" applyFont="1" applyFill="1" applyBorder="1">
      <alignment vertical="center"/>
    </xf>
    <xf numFmtId="0" fontId="13" fillId="0" borderId="2" xfId="0" applyFont="1" applyBorder="1">
      <alignment vertical="center"/>
    </xf>
    <xf numFmtId="178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78" fontId="16" fillId="3" borderId="0" xfId="0" applyNumberFormat="1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16" fillId="0" borderId="0" xfId="0" applyFont="1" applyFill="1">
      <alignment vertical="center"/>
    </xf>
    <xf numFmtId="178" fontId="16" fillId="0" borderId="0" xfId="0" applyNumberFormat="1" applyFont="1" applyFill="1">
      <alignment vertical="center"/>
    </xf>
    <xf numFmtId="0" fontId="16" fillId="4" borderId="0" xfId="0" applyFont="1" applyFill="1">
      <alignment vertical="center"/>
    </xf>
    <xf numFmtId="178" fontId="16" fillId="2" borderId="0" xfId="0" applyNumberFormat="1" applyFont="1" applyFill="1">
      <alignment vertical="center"/>
    </xf>
    <xf numFmtId="178" fontId="16" fillId="4" borderId="0" xfId="0" applyNumberFormat="1" applyFont="1" applyFill="1">
      <alignment vertical="center"/>
    </xf>
    <xf numFmtId="0" fontId="18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Fill="1">
      <alignment vertical="center"/>
    </xf>
    <xf numFmtId="177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7" fontId="2" fillId="0" borderId="4" xfId="0" applyNumberFormat="1" applyFont="1" applyFill="1" applyBorder="1">
      <alignment vertical="center"/>
    </xf>
    <xf numFmtId="177" fontId="2" fillId="0" borderId="0" xfId="0" applyNumberFormat="1" applyFont="1">
      <alignment vertical="center"/>
    </xf>
    <xf numFmtId="0" fontId="4" fillId="0" borderId="0" xfId="0" applyFont="1" applyAlignment="1">
      <alignment vertical="center"/>
    </xf>
    <xf numFmtId="177" fontId="2" fillId="0" borderId="0" xfId="0" applyNumberFormat="1" applyFont="1" applyFill="1">
      <alignment vertical="center"/>
    </xf>
    <xf numFmtId="177" fontId="2" fillId="0" borderId="0" xfId="0" applyNumberFormat="1" applyFont="1" applyBorder="1">
      <alignment vertical="center"/>
    </xf>
    <xf numFmtId="178" fontId="2" fillId="5" borderId="5" xfId="0" applyNumberFormat="1" applyFont="1" applyFill="1" applyBorder="1">
      <alignment vertical="center"/>
    </xf>
    <xf numFmtId="177" fontId="2" fillId="0" borderId="2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77" fontId="2" fillId="0" borderId="0" xfId="0" applyNumberFormat="1" applyFont="1" applyFill="1" applyBorder="1">
      <alignment vertical="center"/>
    </xf>
    <xf numFmtId="179" fontId="2" fillId="0" borderId="2" xfId="0" applyNumberFormat="1" applyFont="1" applyFill="1" applyBorder="1">
      <alignment vertical="center"/>
    </xf>
    <xf numFmtId="177" fontId="2" fillId="0" borderId="2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Fill="1" applyBorder="1">
      <alignment vertical="center"/>
    </xf>
    <xf numFmtId="179" fontId="2" fillId="0" borderId="1" xfId="0" applyNumberFormat="1" applyFont="1" applyFill="1" applyBorder="1">
      <alignment vertical="center"/>
    </xf>
    <xf numFmtId="0" fontId="19" fillId="0" borderId="1" xfId="0" applyFont="1" applyBorder="1">
      <alignment vertical="center"/>
    </xf>
    <xf numFmtId="179" fontId="2" fillId="0" borderId="0" xfId="0" applyNumberFormat="1" applyFont="1">
      <alignment vertical="center"/>
    </xf>
    <xf numFmtId="178" fontId="2" fillId="0" borderId="0" xfId="1" applyNumberFormat="1" applyFont="1" applyFill="1" applyBorder="1">
      <alignment vertical="center"/>
    </xf>
    <xf numFmtId="179" fontId="2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>
      <alignment vertical="center"/>
    </xf>
    <xf numFmtId="177" fontId="2" fillId="0" borderId="6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9" fontId="2" fillId="0" borderId="6" xfId="0" applyNumberFormat="1" applyFont="1" applyBorder="1">
      <alignment vertical="center"/>
    </xf>
    <xf numFmtId="177" fontId="2" fillId="0" borderId="7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8" fontId="2" fillId="0" borderId="6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178" fontId="2" fillId="0" borderId="6" xfId="1" applyNumberFormat="1" applyFont="1" applyFill="1" applyBorder="1">
      <alignment vertical="center"/>
    </xf>
    <xf numFmtId="177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Fill="1" applyBorder="1">
      <alignment vertical="center"/>
    </xf>
    <xf numFmtId="179" fontId="2" fillId="0" borderId="8" xfId="0" applyNumberFormat="1" applyFont="1" applyFill="1" applyBorder="1">
      <alignment vertical="center"/>
    </xf>
    <xf numFmtId="177" fontId="2" fillId="0" borderId="8" xfId="0" applyNumberFormat="1" applyFont="1" applyFill="1" applyBorder="1">
      <alignment vertical="center"/>
    </xf>
    <xf numFmtId="178" fontId="2" fillId="0" borderId="8" xfId="1" applyNumberFormat="1" applyFont="1" applyFill="1" applyBorder="1">
      <alignment vertical="center"/>
    </xf>
    <xf numFmtId="178" fontId="2" fillId="0" borderId="0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77" fontId="2" fillId="0" borderId="5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8" fontId="2" fillId="0" borderId="5" xfId="0" applyNumberFormat="1" applyFont="1" applyFill="1" applyBorder="1">
      <alignment vertical="center"/>
    </xf>
    <xf numFmtId="178" fontId="2" fillId="0" borderId="5" xfId="1" applyNumberFormat="1" applyFont="1" applyFill="1" applyBorder="1">
      <alignment vertical="center"/>
    </xf>
    <xf numFmtId="0" fontId="2" fillId="0" borderId="5" xfId="0" applyFont="1" applyBorder="1">
      <alignment vertical="center"/>
    </xf>
    <xf numFmtId="177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9" fontId="2" fillId="0" borderId="5" xfId="0" applyNumberFormat="1" applyFont="1" applyFill="1" applyBorder="1">
      <alignment vertical="center"/>
    </xf>
    <xf numFmtId="180" fontId="2" fillId="0" borderId="0" xfId="0" applyNumberFormat="1" applyFont="1">
      <alignment vertical="center"/>
    </xf>
    <xf numFmtId="180" fontId="2" fillId="0" borderId="0" xfId="0" applyNumberFormat="1" applyFont="1" applyFill="1">
      <alignment vertical="center"/>
    </xf>
    <xf numFmtId="180" fontId="2" fillId="0" borderId="1" xfId="0" applyNumberFormat="1" applyFont="1" applyBorder="1">
      <alignment vertical="center"/>
    </xf>
    <xf numFmtId="180" fontId="2" fillId="0" borderId="1" xfId="0" applyNumberFormat="1" applyFont="1" applyFill="1" applyBorder="1">
      <alignment vertical="center"/>
    </xf>
    <xf numFmtId="181" fontId="2" fillId="0" borderId="1" xfId="0" applyNumberFormat="1" applyFont="1" applyFill="1" applyBorder="1">
      <alignment vertical="center"/>
    </xf>
    <xf numFmtId="180" fontId="2" fillId="0" borderId="1" xfId="1" applyNumberFormat="1" applyFont="1" applyFill="1" applyBorder="1">
      <alignment vertical="center"/>
    </xf>
    <xf numFmtId="180" fontId="2" fillId="0" borderId="0" xfId="0" applyNumberFormat="1" applyFont="1" applyFill="1" applyBorder="1">
      <alignment vertical="center"/>
    </xf>
    <xf numFmtId="181" fontId="2" fillId="0" borderId="0" xfId="0" applyNumberFormat="1" applyFont="1" applyFill="1">
      <alignment vertical="center"/>
    </xf>
    <xf numFmtId="181" fontId="2" fillId="0" borderId="0" xfId="0" applyNumberFormat="1" applyFont="1" applyFill="1" applyBorder="1">
      <alignment vertical="center"/>
    </xf>
    <xf numFmtId="180" fontId="2" fillId="0" borderId="0" xfId="1" applyNumberFormat="1" applyFont="1" applyFill="1">
      <alignment vertical="center"/>
    </xf>
    <xf numFmtId="177" fontId="2" fillId="0" borderId="0" xfId="1" applyNumberFormat="1" applyFont="1" applyFill="1" applyBorder="1">
      <alignment vertical="center"/>
    </xf>
    <xf numFmtId="180" fontId="2" fillId="0" borderId="0" xfId="0" applyNumberFormat="1" applyFont="1" applyBorder="1">
      <alignment vertical="center"/>
    </xf>
    <xf numFmtId="180" fontId="2" fillId="0" borderId="9" xfId="0" applyNumberFormat="1" applyFont="1" applyFill="1" applyBorder="1">
      <alignment vertical="center"/>
    </xf>
    <xf numFmtId="180" fontId="2" fillId="0" borderId="0" xfId="1" applyNumberFormat="1" applyFont="1" applyFill="1" applyBorder="1">
      <alignment vertical="center"/>
    </xf>
    <xf numFmtId="181" fontId="2" fillId="0" borderId="9" xfId="0" applyNumberFormat="1" applyFont="1" applyFill="1" applyBorder="1">
      <alignment vertical="center"/>
    </xf>
    <xf numFmtId="178" fontId="2" fillId="0" borderId="9" xfId="0" applyNumberFormat="1" applyFont="1" applyFill="1" applyBorder="1">
      <alignment vertical="center"/>
    </xf>
    <xf numFmtId="180" fontId="2" fillId="0" borderId="5" xfId="0" applyNumberFormat="1" applyFont="1" applyBorder="1">
      <alignment vertical="center"/>
    </xf>
    <xf numFmtId="180" fontId="2" fillId="0" borderId="5" xfId="0" applyNumberFormat="1" applyFont="1" applyFill="1" applyBorder="1">
      <alignment vertical="center"/>
    </xf>
    <xf numFmtId="177" fontId="2" fillId="0" borderId="5" xfId="1" applyNumberFormat="1" applyFont="1" applyFill="1" applyBorder="1">
      <alignment vertical="center"/>
    </xf>
    <xf numFmtId="181" fontId="2" fillId="0" borderId="5" xfId="0" applyNumberFormat="1" applyFont="1" applyFill="1" applyBorder="1">
      <alignment vertical="center"/>
    </xf>
    <xf numFmtId="180" fontId="2" fillId="0" borderId="5" xfId="1" applyNumberFormat="1" applyFont="1" applyFill="1" applyBorder="1">
      <alignment vertical="center"/>
    </xf>
    <xf numFmtId="181" fontId="2" fillId="0" borderId="0" xfId="1" applyNumberFormat="1" applyFont="1" applyFill="1" applyBorder="1">
      <alignment vertical="center"/>
    </xf>
    <xf numFmtId="180" fontId="2" fillId="0" borderId="9" xfId="0" applyNumberFormat="1" applyFont="1" applyBorder="1">
      <alignment vertical="center"/>
    </xf>
    <xf numFmtId="181" fontId="2" fillId="0" borderId="0" xfId="1" applyNumberFormat="1" applyFont="1" applyFill="1">
      <alignment vertical="center"/>
    </xf>
    <xf numFmtId="177" fontId="2" fillId="0" borderId="9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22" fillId="0" borderId="0" xfId="0" applyFont="1">
      <alignment vertical="center"/>
    </xf>
    <xf numFmtId="178" fontId="22" fillId="0" borderId="0" xfId="0" applyNumberFormat="1" applyFont="1">
      <alignment vertical="center"/>
    </xf>
    <xf numFmtId="0" fontId="22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38" fontId="2" fillId="0" borderId="0" xfId="1" applyFont="1" applyFill="1" applyAlignment="1">
      <alignment horizontal="right" vertical="center"/>
    </xf>
    <xf numFmtId="182" fontId="16" fillId="0" borderId="0" xfId="0" applyNumberFormat="1" applyFont="1" applyFill="1" applyAlignment="1">
      <alignment horizontal="right" vertical="center"/>
    </xf>
    <xf numFmtId="182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83" fontId="2" fillId="0" borderId="0" xfId="0" applyNumberFormat="1" applyFont="1" applyFill="1" applyAlignment="1">
      <alignment horizontal="right" vertical="center"/>
    </xf>
    <xf numFmtId="182" fontId="16" fillId="3" borderId="0" xfId="0" applyNumberFormat="1" applyFont="1" applyFill="1" applyAlignment="1">
      <alignment horizontal="right" vertical="center"/>
    </xf>
    <xf numFmtId="182" fontId="2" fillId="3" borderId="0" xfId="0" applyNumberFormat="1" applyFont="1" applyFill="1" applyAlignment="1">
      <alignment horizontal="right" vertical="center"/>
    </xf>
    <xf numFmtId="184" fontId="2" fillId="0" borderId="0" xfId="0" applyNumberFormat="1" applyFont="1" applyFill="1" applyAlignment="1">
      <alignment horizontal="right" vertical="center"/>
    </xf>
    <xf numFmtId="183" fontId="2" fillId="3" borderId="0" xfId="0" applyNumberFormat="1" applyFont="1" applyFill="1" applyAlignment="1">
      <alignment horizontal="right" vertical="center"/>
    </xf>
    <xf numFmtId="182" fontId="2" fillId="5" borderId="0" xfId="0" applyNumberFormat="1" applyFont="1" applyFill="1" applyAlignment="1">
      <alignment horizontal="right" vertical="center"/>
    </xf>
    <xf numFmtId="182" fontId="16" fillId="5" borderId="0" xfId="0" applyNumberFormat="1" applyFont="1" applyFill="1" applyAlignment="1">
      <alignment horizontal="right" vertical="center"/>
    </xf>
    <xf numFmtId="183" fontId="2" fillId="5" borderId="0" xfId="0" applyNumberFormat="1" applyFont="1" applyFill="1" applyAlignment="1">
      <alignment horizontal="right" vertical="center"/>
    </xf>
    <xf numFmtId="185" fontId="2" fillId="0" borderId="0" xfId="1" applyNumberFormat="1" applyFont="1" applyFill="1" applyAlignment="1">
      <alignment horizontal="right" vertical="center"/>
    </xf>
    <xf numFmtId="186" fontId="2" fillId="0" borderId="0" xfId="1" applyNumberFormat="1" applyFont="1" applyFill="1" applyAlignment="1">
      <alignment horizontal="right" vertical="center"/>
    </xf>
    <xf numFmtId="186" fontId="2" fillId="3" borderId="0" xfId="1" applyNumberFormat="1" applyFont="1" applyFill="1" applyAlignment="1">
      <alignment horizontal="right" vertical="center"/>
    </xf>
    <xf numFmtId="186" fontId="2" fillId="5" borderId="0" xfId="1" applyNumberFormat="1" applyFont="1" applyFill="1" applyAlignment="1">
      <alignment horizontal="right" vertical="center"/>
    </xf>
    <xf numFmtId="187" fontId="2" fillId="0" borderId="0" xfId="2" applyNumberFormat="1" applyFont="1" applyFill="1" applyAlignment="1">
      <alignment horizontal="right" vertical="center"/>
    </xf>
    <xf numFmtId="183" fontId="2" fillId="3" borderId="0" xfId="1" applyNumberFormat="1" applyFont="1" applyFill="1" applyAlignment="1">
      <alignment horizontal="right" vertical="center"/>
    </xf>
    <xf numFmtId="183" fontId="2" fillId="5" borderId="0" xfId="1" applyNumberFormat="1" applyFont="1" applyFill="1" applyAlignment="1">
      <alignment horizontal="right" vertical="center"/>
    </xf>
    <xf numFmtId="183" fontId="16" fillId="3" borderId="0" xfId="0" applyNumberFormat="1" applyFont="1" applyFill="1" applyAlignment="1">
      <alignment horizontal="right" vertical="center"/>
    </xf>
    <xf numFmtId="183" fontId="16" fillId="5" borderId="0" xfId="0" applyNumberFormat="1" applyFont="1" applyFill="1" applyAlignment="1">
      <alignment horizontal="right" vertical="center"/>
    </xf>
    <xf numFmtId="183" fontId="16" fillId="0" borderId="0" xfId="0" applyNumberFormat="1" applyFont="1" applyFill="1" applyAlignment="1">
      <alignment horizontal="center" vertical="center"/>
    </xf>
    <xf numFmtId="183" fontId="2" fillId="0" borderId="0" xfId="0" applyNumberFormat="1" applyFont="1" applyFill="1" applyAlignment="1">
      <alignment horizontal="center" vertical="center"/>
    </xf>
    <xf numFmtId="183" fontId="2" fillId="3" borderId="0" xfId="0" applyNumberFormat="1" applyFont="1" applyFill="1" applyAlignment="1">
      <alignment horizontal="center" vertical="center"/>
    </xf>
    <xf numFmtId="183" fontId="2" fillId="5" borderId="0" xfId="0" applyNumberFormat="1" applyFont="1" applyFill="1" applyAlignment="1">
      <alignment horizontal="center" vertical="center"/>
    </xf>
    <xf numFmtId="183" fontId="16" fillId="5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24" fillId="0" borderId="0" xfId="0" applyFont="1">
      <alignment vertical="center"/>
    </xf>
    <xf numFmtId="38" fontId="2" fillId="0" borderId="0" xfId="1" applyFont="1" applyFill="1" applyAlignment="1">
      <alignment horizontal="center" vertical="center"/>
    </xf>
    <xf numFmtId="38" fontId="2" fillId="3" borderId="0" xfId="1" applyFont="1" applyFill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38" fontId="2" fillId="5" borderId="0" xfId="1" applyFont="1" applyFill="1" applyAlignment="1">
      <alignment horizontal="center" vertical="center"/>
    </xf>
    <xf numFmtId="38" fontId="2" fillId="5" borderId="0" xfId="1" applyFont="1" applyFill="1" applyAlignment="1">
      <alignment horizontal="right" vertical="center"/>
    </xf>
    <xf numFmtId="183" fontId="1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83" fontId="0" fillId="0" borderId="0" xfId="0" applyNumberFormat="1" applyFont="1" applyFill="1" applyAlignment="1">
      <alignment horizontal="right" vertical="center"/>
    </xf>
    <xf numFmtId="183" fontId="2" fillId="0" borderId="0" xfId="0" applyNumberFormat="1" applyFont="1" applyAlignment="1">
      <alignment horizontal="right" vertical="center"/>
    </xf>
    <xf numFmtId="183" fontId="2" fillId="0" borderId="0" xfId="0" applyNumberFormat="1" applyFont="1">
      <alignment vertical="center"/>
    </xf>
    <xf numFmtId="178" fontId="2" fillId="0" borderId="0" xfId="0" applyNumberFormat="1" applyFont="1" applyAlignment="1">
      <alignment horizontal="right" vertical="center"/>
    </xf>
    <xf numFmtId="183" fontId="2" fillId="0" borderId="0" xfId="1" applyNumberFormat="1" applyFont="1" applyFill="1" applyAlignment="1">
      <alignment horizontal="right" vertical="center"/>
    </xf>
    <xf numFmtId="183" fontId="2" fillId="0" borderId="0" xfId="0" applyNumberFormat="1" applyFont="1" applyFill="1">
      <alignment vertical="center"/>
    </xf>
    <xf numFmtId="184" fontId="2" fillId="0" borderId="0" xfId="0" applyNumberFormat="1" applyFont="1" applyAlignment="1">
      <alignment horizontal="right" vertical="center"/>
    </xf>
    <xf numFmtId="183" fontId="2" fillId="5" borderId="0" xfId="0" applyNumberFormat="1" applyFont="1" applyFill="1">
      <alignment vertical="center"/>
    </xf>
    <xf numFmtId="0" fontId="2" fillId="0" borderId="0" xfId="0" applyNumberFormat="1" applyFont="1" applyAlignment="1">
      <alignment vertical="center"/>
    </xf>
    <xf numFmtId="178" fontId="4" fillId="0" borderId="0" xfId="0" applyNumberFormat="1" applyFont="1" applyFill="1" applyAlignment="1">
      <alignment horizontal="center" vertical="center" wrapText="1"/>
    </xf>
    <xf numFmtId="188" fontId="22" fillId="0" borderId="0" xfId="0" applyNumberFormat="1" applyFont="1">
      <alignment vertical="center"/>
    </xf>
    <xf numFmtId="0" fontId="25" fillId="0" borderId="0" xfId="0" applyFont="1">
      <alignment vertical="center"/>
    </xf>
    <xf numFmtId="177" fontId="2" fillId="0" borderId="2" xfId="1" applyNumberFormat="1" applyFont="1" applyBorder="1">
      <alignment vertical="center"/>
    </xf>
    <xf numFmtId="179" fontId="2" fillId="0" borderId="2" xfId="1" applyNumberFormat="1" applyFont="1" applyBorder="1">
      <alignment vertical="center"/>
    </xf>
    <xf numFmtId="177" fontId="2" fillId="0" borderId="2" xfId="1" applyNumberFormat="1" applyFont="1" applyFill="1" applyBorder="1">
      <alignment vertical="center"/>
    </xf>
    <xf numFmtId="179" fontId="2" fillId="0" borderId="2" xfId="1" applyNumberFormat="1" applyFont="1" applyFill="1" applyBorder="1">
      <alignment vertical="center"/>
    </xf>
    <xf numFmtId="0" fontId="22" fillId="0" borderId="2" xfId="0" applyFont="1" applyBorder="1">
      <alignment vertical="center"/>
    </xf>
    <xf numFmtId="0" fontId="4" fillId="0" borderId="0" xfId="0" applyFont="1" applyBorder="1">
      <alignment vertical="center"/>
    </xf>
    <xf numFmtId="177" fontId="2" fillId="0" borderId="6" xfId="1" applyNumberFormat="1" applyFont="1" applyBorder="1">
      <alignment vertical="center"/>
    </xf>
    <xf numFmtId="178" fontId="2" fillId="0" borderId="6" xfId="1" applyNumberFormat="1" applyFont="1" applyBorder="1">
      <alignment vertical="center"/>
    </xf>
    <xf numFmtId="179" fontId="2" fillId="0" borderId="6" xfId="1" applyNumberFormat="1" applyFont="1" applyBorder="1">
      <alignment vertical="center"/>
    </xf>
    <xf numFmtId="179" fontId="2" fillId="0" borderId="6" xfId="1" applyNumberFormat="1" applyFont="1" applyFill="1" applyBorder="1">
      <alignment vertical="center"/>
    </xf>
    <xf numFmtId="0" fontId="22" fillId="0" borderId="6" xfId="0" applyFont="1" applyBorder="1">
      <alignment vertical="center"/>
    </xf>
    <xf numFmtId="0" fontId="2" fillId="0" borderId="6" xfId="0" applyFont="1" applyBorder="1">
      <alignment vertical="center"/>
    </xf>
    <xf numFmtId="177" fontId="2" fillId="0" borderId="3" xfId="1" applyNumberFormat="1" applyFont="1" applyFill="1" applyBorder="1">
      <alignment vertical="center"/>
    </xf>
    <xf numFmtId="177" fontId="2" fillId="0" borderId="6" xfId="1" applyNumberFormat="1" applyFont="1" applyFill="1" applyBorder="1">
      <alignment vertical="center"/>
    </xf>
    <xf numFmtId="179" fontId="2" fillId="0" borderId="0" xfId="1" applyNumberFormat="1" applyFont="1" applyBorder="1">
      <alignment vertical="center"/>
    </xf>
    <xf numFmtId="179" fontId="2" fillId="0" borderId="0" xfId="1" applyNumberFormat="1" applyFont="1" applyFill="1" applyBorder="1">
      <alignment vertical="center"/>
    </xf>
    <xf numFmtId="0" fontId="2" fillId="0" borderId="0" xfId="0" applyFont="1" applyBorder="1">
      <alignment vertical="center"/>
    </xf>
    <xf numFmtId="177" fontId="2" fillId="0" borderId="0" xfId="1" applyNumberFormat="1" applyFont="1" applyBorder="1">
      <alignment vertical="center"/>
    </xf>
    <xf numFmtId="178" fontId="2" fillId="0" borderId="0" xfId="1" applyNumberFormat="1" applyFont="1" applyBorder="1">
      <alignment vertical="center"/>
    </xf>
    <xf numFmtId="180" fontId="22" fillId="0" borderId="0" xfId="0" applyNumberFormat="1" applyFont="1">
      <alignment vertical="center"/>
    </xf>
    <xf numFmtId="188" fontId="22" fillId="0" borderId="0" xfId="0" applyNumberFormat="1" applyFont="1" applyFill="1">
      <alignment vertical="center"/>
    </xf>
    <xf numFmtId="180" fontId="22" fillId="0" borderId="0" xfId="0" applyNumberFormat="1" applyFont="1" applyFill="1">
      <alignment vertical="center"/>
    </xf>
    <xf numFmtId="186" fontId="2" fillId="0" borderId="1" xfId="1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186" fontId="2" fillId="0" borderId="1" xfId="1" applyNumberFormat="1" applyFont="1" applyFill="1" applyBorder="1">
      <alignment vertical="center"/>
    </xf>
    <xf numFmtId="186" fontId="26" fillId="0" borderId="1" xfId="1" applyNumberFormat="1" applyFont="1" applyFill="1" applyBorder="1">
      <alignment vertical="center"/>
    </xf>
    <xf numFmtId="180" fontId="26" fillId="0" borderId="1" xfId="1" applyNumberFormat="1" applyFont="1" applyFill="1" applyBorder="1">
      <alignment vertical="center"/>
    </xf>
    <xf numFmtId="177" fontId="26" fillId="0" borderId="1" xfId="1" applyNumberFormat="1" applyFont="1" applyFill="1" applyBorder="1">
      <alignment vertical="center"/>
    </xf>
    <xf numFmtId="181" fontId="2" fillId="0" borderId="1" xfId="1" applyNumberFormat="1" applyFont="1" applyFill="1" applyBorder="1">
      <alignment vertical="center"/>
    </xf>
    <xf numFmtId="186" fontId="2" fillId="0" borderId="0" xfId="1" applyNumberFormat="1" applyFont="1" applyFill="1" applyBorder="1">
      <alignment vertical="center"/>
    </xf>
    <xf numFmtId="186" fontId="2" fillId="0" borderId="0" xfId="1" applyNumberFormat="1" applyFont="1" applyBorder="1">
      <alignment vertical="center"/>
    </xf>
    <xf numFmtId="180" fontId="2" fillId="0" borderId="0" xfId="1" applyNumberFormat="1" applyFont="1" applyBorder="1">
      <alignment vertical="center"/>
    </xf>
    <xf numFmtId="186" fontId="2" fillId="0" borderId="9" xfId="1" applyNumberFormat="1" applyFont="1" applyBorder="1">
      <alignment vertical="center"/>
    </xf>
    <xf numFmtId="186" fontId="2" fillId="0" borderId="9" xfId="1" applyNumberFormat="1" applyFont="1" applyFill="1" applyBorder="1">
      <alignment vertical="center"/>
    </xf>
    <xf numFmtId="181" fontId="2" fillId="0" borderId="9" xfId="1" applyNumberFormat="1" applyFont="1" applyFill="1" applyBorder="1">
      <alignment vertical="center"/>
    </xf>
    <xf numFmtId="186" fontId="2" fillId="0" borderId="5" xfId="1" applyNumberFormat="1" applyFont="1" applyBorder="1">
      <alignment vertical="center"/>
    </xf>
    <xf numFmtId="186" fontId="2" fillId="0" borderId="5" xfId="1" applyNumberFormat="1" applyFont="1" applyFill="1" applyBorder="1">
      <alignment vertical="center"/>
    </xf>
    <xf numFmtId="181" fontId="2" fillId="0" borderId="5" xfId="1" applyNumberFormat="1" applyFont="1" applyFill="1" applyBorder="1">
      <alignment vertical="center"/>
    </xf>
    <xf numFmtId="186" fontId="2" fillId="0" borderId="0" xfId="1" applyNumberFormat="1" applyFont="1">
      <alignment vertical="center"/>
    </xf>
    <xf numFmtId="186" fontId="2" fillId="0" borderId="0" xfId="1" applyNumberFormat="1" applyFont="1" applyFill="1">
      <alignment vertical="center"/>
    </xf>
    <xf numFmtId="40" fontId="2" fillId="0" borderId="0" xfId="1" applyNumberFormat="1" applyFont="1">
      <alignment vertical="center"/>
    </xf>
    <xf numFmtId="182" fontId="2" fillId="0" borderId="0" xfId="1" applyNumberFormat="1" applyFont="1">
      <alignment vertical="center"/>
    </xf>
    <xf numFmtId="182" fontId="2" fillId="0" borderId="0" xfId="1" applyNumberFormat="1" applyFont="1" applyFill="1">
      <alignment vertical="center"/>
    </xf>
    <xf numFmtId="189" fontId="2" fillId="0" borderId="0" xfId="1" applyNumberFormat="1" applyFont="1" applyFill="1">
      <alignment vertical="center"/>
    </xf>
    <xf numFmtId="189" fontId="2" fillId="0" borderId="0" xfId="1" applyNumberFormat="1" applyFont="1">
      <alignment vertical="center"/>
    </xf>
    <xf numFmtId="180" fontId="2" fillId="0" borderId="0" xfId="1" applyNumberFormat="1" applyFont="1">
      <alignment vertical="center"/>
    </xf>
    <xf numFmtId="180" fontId="2" fillId="0" borderId="1" xfId="1" applyNumberFormat="1" applyFont="1" applyBorder="1">
      <alignment vertical="center"/>
    </xf>
    <xf numFmtId="178" fontId="2" fillId="3" borderId="1" xfId="1" applyNumberFormat="1" applyFont="1" applyFill="1" applyBorder="1">
      <alignment vertical="center"/>
    </xf>
    <xf numFmtId="179" fontId="2" fillId="0" borderId="1" xfId="1" applyNumberFormat="1" applyFont="1" applyBorder="1">
      <alignment vertical="center"/>
    </xf>
    <xf numFmtId="189" fontId="26" fillId="0" borderId="1" xfId="1" applyNumberFormat="1" applyFont="1" applyFill="1" applyBorder="1">
      <alignment vertical="center"/>
    </xf>
    <xf numFmtId="189" fontId="26" fillId="6" borderId="1" xfId="1" applyNumberFormat="1" applyFont="1" applyFill="1" applyBorder="1">
      <alignment vertical="center"/>
    </xf>
    <xf numFmtId="180" fontId="2" fillId="3" borderId="1" xfId="1" applyNumberFormat="1" applyFont="1" applyFill="1" applyBorder="1">
      <alignment vertical="center"/>
    </xf>
    <xf numFmtId="179" fontId="2" fillId="0" borderId="1" xfId="1" applyNumberFormat="1" applyFont="1" applyFill="1" applyBorder="1">
      <alignment vertical="center"/>
    </xf>
    <xf numFmtId="180" fontId="2" fillId="5" borderId="1" xfId="1" applyNumberFormat="1" applyFont="1" applyFill="1" applyBorder="1">
      <alignment vertical="center"/>
    </xf>
    <xf numFmtId="178" fontId="2" fillId="5" borderId="1" xfId="1" applyNumberFormat="1" applyFont="1" applyFill="1" applyBorder="1">
      <alignment vertical="center"/>
    </xf>
    <xf numFmtId="178" fontId="2" fillId="3" borderId="0" xfId="1" applyNumberFormat="1" applyFont="1" applyFill="1">
      <alignment vertical="center"/>
    </xf>
    <xf numFmtId="180" fontId="2" fillId="3" borderId="0" xfId="1" applyNumberFormat="1" applyFont="1" applyFill="1">
      <alignment vertical="center"/>
    </xf>
    <xf numFmtId="180" fontId="2" fillId="5" borderId="0" xfId="1" applyNumberFormat="1" applyFont="1" applyFill="1">
      <alignment vertical="center"/>
    </xf>
    <xf numFmtId="178" fontId="2" fillId="5" borderId="0" xfId="1" applyNumberFormat="1" applyFont="1" applyFill="1">
      <alignment vertical="center"/>
    </xf>
    <xf numFmtId="189" fontId="26" fillId="0" borderId="0" xfId="1" applyNumberFormat="1" applyFont="1" applyFill="1">
      <alignment vertical="center"/>
    </xf>
    <xf numFmtId="189" fontId="26" fillId="6" borderId="0" xfId="1" applyNumberFormat="1" applyFont="1" applyFill="1">
      <alignment vertical="center"/>
    </xf>
    <xf numFmtId="179" fontId="2" fillId="0" borderId="9" xfId="1" applyNumberFormat="1" applyFont="1" applyFill="1" applyBorder="1">
      <alignment vertical="center"/>
    </xf>
    <xf numFmtId="180" fontId="2" fillId="0" borderId="5" xfId="1" applyNumberFormat="1" applyFont="1" applyBorder="1">
      <alignment vertical="center"/>
    </xf>
    <xf numFmtId="178" fontId="2" fillId="3" borderId="5" xfId="1" applyNumberFormat="1" applyFont="1" applyFill="1" applyBorder="1">
      <alignment vertical="center"/>
    </xf>
    <xf numFmtId="178" fontId="2" fillId="0" borderId="5" xfId="1" applyNumberFormat="1" applyFont="1" applyBorder="1">
      <alignment vertical="center"/>
    </xf>
    <xf numFmtId="179" fontId="2" fillId="0" borderId="5" xfId="1" applyNumberFormat="1" applyFont="1" applyBorder="1">
      <alignment vertical="center"/>
    </xf>
    <xf numFmtId="189" fontId="26" fillId="0" borderId="5" xfId="1" applyNumberFormat="1" applyFont="1" applyFill="1" applyBorder="1">
      <alignment vertical="center"/>
    </xf>
    <xf numFmtId="189" fontId="26" fillId="6" borderId="5" xfId="1" applyNumberFormat="1" applyFont="1" applyFill="1" applyBorder="1">
      <alignment vertical="center"/>
    </xf>
    <xf numFmtId="180" fontId="2" fillId="3" borderId="5" xfId="1" applyNumberFormat="1" applyFont="1" applyFill="1" applyBorder="1">
      <alignment vertical="center"/>
    </xf>
    <xf numFmtId="179" fontId="2" fillId="0" borderId="5" xfId="1" applyNumberFormat="1" applyFont="1" applyFill="1" applyBorder="1">
      <alignment vertical="center"/>
    </xf>
    <xf numFmtId="180" fontId="2" fillId="5" borderId="5" xfId="1" applyNumberFormat="1" applyFont="1" applyFill="1" applyBorder="1">
      <alignment vertical="center"/>
    </xf>
    <xf numFmtId="178" fontId="2" fillId="5" borderId="5" xfId="1" applyNumberFormat="1" applyFont="1" applyFill="1" applyBorder="1">
      <alignment vertical="center"/>
    </xf>
    <xf numFmtId="178" fontId="2" fillId="0" borderId="10" xfId="1" applyNumberFormat="1" applyFont="1" applyFill="1" applyBorder="1">
      <alignment vertical="center"/>
    </xf>
    <xf numFmtId="178" fontId="2" fillId="5" borderId="10" xfId="1" applyNumberFormat="1" applyFont="1" applyFill="1" applyBorder="1">
      <alignment vertical="center"/>
    </xf>
    <xf numFmtId="179" fontId="2" fillId="0" borderId="10" xfId="1" applyNumberFormat="1" applyFont="1" applyFill="1" applyBorder="1">
      <alignment vertical="center"/>
    </xf>
    <xf numFmtId="0" fontId="2" fillId="7" borderId="0" xfId="0" applyFont="1" applyFill="1">
      <alignment vertical="center"/>
    </xf>
    <xf numFmtId="0" fontId="28" fillId="7" borderId="0" xfId="0" applyFont="1" applyFill="1">
      <alignment vertical="center"/>
    </xf>
    <xf numFmtId="190" fontId="2" fillId="0" borderId="0" xfId="1" applyNumberFormat="1" applyFont="1" applyFill="1">
      <alignment vertical="center"/>
    </xf>
    <xf numFmtId="0" fontId="16" fillId="8" borderId="0" xfId="0" applyFont="1" applyFill="1">
      <alignment vertical="center"/>
    </xf>
    <xf numFmtId="0" fontId="16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 wrapText="1"/>
    </xf>
    <xf numFmtId="178" fontId="16" fillId="8" borderId="0" xfId="0" applyNumberFormat="1" applyFont="1" applyFill="1">
      <alignment vertical="center"/>
    </xf>
    <xf numFmtId="0" fontId="22" fillId="9" borderId="0" xfId="0" applyFont="1" applyFill="1">
      <alignment vertical="center"/>
    </xf>
    <xf numFmtId="0" fontId="2" fillId="9" borderId="0" xfId="0" applyFont="1" applyFill="1">
      <alignment vertical="center"/>
    </xf>
    <xf numFmtId="178" fontId="2" fillId="10" borderId="0" xfId="0" applyNumberFormat="1" applyFont="1" applyFill="1">
      <alignment vertical="center"/>
    </xf>
    <xf numFmtId="177" fontId="2" fillId="10" borderId="0" xfId="0" applyNumberFormat="1" applyFont="1" applyFill="1">
      <alignment vertical="center"/>
    </xf>
    <xf numFmtId="177" fontId="2" fillId="10" borderId="0" xfId="0" applyNumberFormat="1" applyFont="1" applyFill="1" applyBorder="1">
      <alignment vertical="center"/>
    </xf>
    <xf numFmtId="184" fontId="2" fillId="0" borderId="0" xfId="1" applyNumberFormat="1" applyFont="1" applyFill="1">
      <alignment vertical="center"/>
    </xf>
    <xf numFmtId="178" fontId="2" fillId="11" borderId="0" xfId="1" applyNumberFormat="1" applyFont="1" applyFill="1">
      <alignment vertical="center"/>
    </xf>
    <xf numFmtId="179" fontId="2" fillId="11" borderId="0" xfId="1" applyNumberFormat="1" applyFont="1" applyFill="1">
      <alignment vertical="center"/>
    </xf>
    <xf numFmtId="183" fontId="2" fillId="12" borderId="0" xfId="0" applyNumberFormat="1" applyFont="1" applyFill="1" applyAlignment="1">
      <alignment horizontal="right" vertical="center"/>
    </xf>
    <xf numFmtId="183" fontId="2" fillId="12" borderId="0" xfId="0" applyNumberFormat="1" applyFont="1" applyFill="1" applyAlignment="1">
      <alignment horizontal="center" vertical="center"/>
    </xf>
    <xf numFmtId="183" fontId="1" fillId="12" borderId="0" xfId="0" applyNumberFormat="1" applyFont="1" applyFill="1" applyAlignment="1">
      <alignment horizontal="right" vertical="center"/>
    </xf>
    <xf numFmtId="178" fontId="2" fillId="12" borderId="0" xfId="1" applyNumberFormat="1" applyFont="1" applyFill="1">
      <alignment vertical="center"/>
    </xf>
    <xf numFmtId="178" fontId="2" fillId="12" borderId="0" xfId="0" applyNumberFormat="1" applyFont="1" applyFill="1" applyBorder="1">
      <alignment vertical="center"/>
    </xf>
    <xf numFmtId="178" fontId="2" fillId="12" borderId="0" xfId="0" applyNumberFormat="1" applyFont="1" applyFill="1">
      <alignment vertical="center"/>
    </xf>
    <xf numFmtId="179" fontId="2" fillId="12" borderId="0" xfId="0" applyNumberFormat="1" applyFont="1" applyFill="1">
      <alignment vertical="center"/>
    </xf>
    <xf numFmtId="184" fontId="2" fillId="0" borderId="0" xfId="1" applyNumberFormat="1" applyFont="1" applyFill="1" applyAlignment="1">
      <alignment horizontal="right" vertical="center"/>
    </xf>
    <xf numFmtId="191" fontId="16" fillId="0" borderId="0" xfId="0" applyNumberFormat="1" applyFont="1" applyFill="1" applyAlignment="1">
      <alignment horizontal="center" vertical="center"/>
    </xf>
    <xf numFmtId="38" fontId="2" fillId="0" borderId="0" xfId="1" applyNumberFormat="1" applyFont="1" applyFill="1" applyAlignment="1">
      <alignment horizontal="right" vertical="center"/>
    </xf>
    <xf numFmtId="178" fontId="2" fillId="0" borderId="9" xfId="1" applyNumberFormat="1" applyFont="1" applyFill="1" applyBorder="1">
      <alignment vertical="center"/>
    </xf>
    <xf numFmtId="192" fontId="2" fillId="0" borderId="0" xfId="1" applyNumberFormat="1" applyFont="1" applyFill="1" applyAlignment="1">
      <alignment horizontal="right" vertical="center"/>
    </xf>
    <xf numFmtId="192" fontId="2" fillId="0" borderId="0" xfId="0" applyNumberFormat="1" applyFont="1" applyFill="1">
      <alignment vertical="center"/>
    </xf>
    <xf numFmtId="0" fontId="2" fillId="0" borderId="1" xfId="0" applyFont="1" applyBorder="1" applyAlignment="1">
      <alignment vertical="center"/>
    </xf>
    <xf numFmtId="187" fontId="2" fillId="0" borderId="0" xfId="1" applyNumberFormat="1" applyFont="1" applyFill="1" applyAlignment="1">
      <alignment horizontal="right" vertical="center"/>
    </xf>
    <xf numFmtId="40" fontId="2" fillId="0" borderId="0" xfId="1" applyNumberFormat="1" applyFont="1" applyFill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33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75"/>
  <sheetViews>
    <sheetView tabSelected="1" zoomScale="85" zoomScaleNormal="85" zoomScaleSheetLayoutView="70" workbookViewId="0">
      <pane xSplit="3" ySplit="4" topLeftCell="D56" activePane="bottomRight" state="frozen"/>
      <selection pane="topRight" activeCell="D1" sqref="D1"/>
      <selection pane="bottomLeft" activeCell="A5" sqref="A5"/>
      <selection pane="bottomRight" activeCell="N30" sqref="N30"/>
    </sheetView>
  </sheetViews>
  <sheetFormatPr defaultRowHeight="14.25" x14ac:dyDescent="0.15"/>
  <cols>
    <col min="1" max="1" width="2" style="1" customWidth="1"/>
    <col min="2" max="2" width="28.25" style="1" customWidth="1"/>
    <col min="3" max="3" width="23.375" style="1" customWidth="1"/>
    <col min="4" max="5" width="15.625" style="1" customWidth="1"/>
    <col min="6" max="6" width="15.75" style="1" customWidth="1"/>
    <col min="7" max="7" width="0.875" style="2" customWidth="1"/>
    <col min="8" max="10" width="15.625" style="1" customWidth="1"/>
    <col min="11" max="11" width="0.875" style="2" customWidth="1"/>
    <col min="12" max="12" width="15.625" style="1" customWidth="1"/>
    <col min="13" max="13" width="0.875" style="1" customWidth="1"/>
    <col min="14" max="15" width="15.625" style="1" customWidth="1"/>
    <col min="16" max="16" width="15.75" style="1" customWidth="1"/>
    <col min="17" max="17" width="0.875" style="2" customWidth="1"/>
    <col min="18" max="20" width="15.625" style="1" customWidth="1"/>
    <col min="21" max="21" width="0.875" style="2" customWidth="1"/>
    <col min="22" max="22" width="15.625" style="1" customWidth="1"/>
    <col min="23" max="23" width="0.875" style="1" customWidth="1"/>
    <col min="24" max="25" width="15.625" style="1" customWidth="1"/>
    <col min="26" max="26" width="15.75" style="1" customWidth="1"/>
    <col min="27" max="27" width="0.875" style="2" customWidth="1"/>
    <col min="28" max="30" width="15.625" style="1" customWidth="1"/>
    <col min="31" max="31" width="0.875" style="2" customWidth="1"/>
    <col min="32" max="32" width="15.625" style="1" customWidth="1"/>
    <col min="33" max="33" width="0.875" style="1" customWidth="1"/>
    <col min="34" max="35" width="15.625" style="1" customWidth="1"/>
    <col min="36" max="36" width="15.75" style="1" customWidth="1"/>
    <col min="37" max="37" width="0.875" style="2" customWidth="1"/>
    <col min="38" max="40" width="15.625" style="1" customWidth="1"/>
    <col min="41" max="41" width="0.875" style="2" customWidth="1"/>
    <col min="42" max="42" width="15.625" style="1" customWidth="1"/>
    <col min="43" max="43" width="0.875" style="1" customWidth="1"/>
    <col min="44" max="45" width="15.625" style="1" customWidth="1"/>
    <col min="46" max="46" width="15.75" style="1" customWidth="1"/>
    <col min="47" max="47" width="0.875" style="2" customWidth="1"/>
    <col min="48" max="49" width="10.625" style="1" customWidth="1"/>
    <col min="50" max="50" width="15.625" style="1" customWidth="1"/>
    <col min="51" max="51" width="0.875" style="2" customWidth="1"/>
    <col min="52" max="52" width="15.625" style="1" customWidth="1"/>
    <col min="53" max="53" width="0.875" style="1" customWidth="1"/>
    <col min="54" max="56" width="15.625" style="1" customWidth="1"/>
    <col min="57" max="57" width="0.875" style="1" customWidth="1"/>
    <col min="58" max="60" width="15.625" style="1" customWidth="1"/>
    <col min="61" max="61" width="0.875" style="1" customWidth="1"/>
    <col min="62" max="62" width="15.625" style="1" customWidth="1"/>
    <col min="63" max="63" width="0.875" style="2" customWidth="1"/>
    <col min="64" max="65" width="15.625" style="1" customWidth="1"/>
    <col min="66" max="66" width="15.75" style="1" customWidth="1"/>
    <col min="67" max="67" width="0.875" style="2" customWidth="1"/>
    <col min="68" max="69" width="10.625" style="1" customWidth="1"/>
    <col min="70" max="70" width="15.625" style="1" customWidth="1"/>
    <col min="71" max="71" width="0.875" style="2" customWidth="1"/>
    <col min="72" max="72" width="15.625" style="1" customWidth="1"/>
    <col min="73" max="16384" width="9" style="1"/>
  </cols>
  <sheetData>
    <row r="1" spans="1:72" s="2" customFormat="1" ht="16.5" customHeight="1" x14ac:dyDescent="0.15"/>
    <row r="2" spans="1:72" s="141" customFormat="1" ht="25.5" customHeight="1" x14ac:dyDescent="0.15">
      <c r="A2" s="192"/>
      <c r="B2" s="269" t="s">
        <v>188</v>
      </c>
      <c r="C2" s="268"/>
      <c r="D2" s="268"/>
      <c r="E2" s="268"/>
      <c r="F2" s="268"/>
      <c r="G2" s="276"/>
      <c r="H2" s="276"/>
      <c r="I2" s="276"/>
      <c r="J2" s="276"/>
      <c r="K2" s="276"/>
      <c r="L2" s="276"/>
      <c r="M2" s="268"/>
      <c r="N2" s="268"/>
      <c r="O2" s="268"/>
      <c r="P2" s="268"/>
      <c r="Q2" s="276"/>
      <c r="R2" s="276"/>
      <c r="S2" s="276"/>
      <c r="T2" s="276"/>
      <c r="U2" s="276"/>
      <c r="V2" s="276"/>
      <c r="W2" s="268"/>
      <c r="X2" s="268"/>
      <c r="Y2" s="268"/>
      <c r="Z2" s="268"/>
      <c r="AA2" s="276"/>
      <c r="AB2" s="276"/>
      <c r="AC2" s="276"/>
      <c r="AD2" s="276"/>
      <c r="AE2" s="276"/>
      <c r="AF2" s="276"/>
      <c r="AG2" s="268"/>
      <c r="AH2" s="268"/>
      <c r="AI2" s="268"/>
      <c r="AJ2" s="268"/>
      <c r="AK2" s="276"/>
      <c r="AL2" s="276"/>
      <c r="AM2" s="276"/>
      <c r="AN2" s="276"/>
      <c r="AO2" s="276"/>
      <c r="AP2" s="276"/>
      <c r="AQ2" s="268"/>
      <c r="AR2" s="268"/>
      <c r="AS2" s="268"/>
      <c r="AT2" s="268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7"/>
      <c r="BM2" s="277"/>
      <c r="BN2" s="277"/>
      <c r="BO2" s="276"/>
      <c r="BP2" s="276"/>
      <c r="BQ2" s="276"/>
      <c r="BR2" s="276"/>
      <c r="BS2" s="276"/>
      <c r="BT2" s="276"/>
    </row>
    <row r="3" spans="1:72" s="141" customFormat="1" ht="6.75" customHeight="1" x14ac:dyDescent="0.15">
      <c r="A3" s="192"/>
      <c r="G3" s="143"/>
      <c r="K3" s="143"/>
      <c r="Q3" s="143"/>
      <c r="U3" s="143"/>
      <c r="AA3" s="143"/>
      <c r="AE3" s="143"/>
      <c r="AK3" s="143"/>
      <c r="AO3" s="143"/>
      <c r="AU3" s="143"/>
      <c r="AY3" s="143"/>
      <c r="BK3" s="143"/>
      <c r="BO3" s="143"/>
      <c r="BS3" s="143"/>
    </row>
    <row r="4" spans="1:72" s="141" customFormat="1" ht="18" x14ac:dyDescent="0.15">
      <c r="B4" s="60" t="s">
        <v>187</v>
      </c>
      <c r="G4" s="143"/>
      <c r="K4" s="143"/>
      <c r="Q4" s="143"/>
      <c r="U4" s="143"/>
      <c r="AA4" s="143"/>
      <c r="AE4" s="143"/>
      <c r="AK4" s="143"/>
      <c r="AO4" s="143"/>
      <c r="AU4" s="143"/>
      <c r="AY4" s="143"/>
      <c r="BK4" s="143"/>
      <c r="BO4" s="143"/>
      <c r="BS4" s="143"/>
    </row>
    <row r="5" spans="1:72" ht="16.5" x14ac:dyDescent="0.15">
      <c r="B5" s="1" t="s">
        <v>186</v>
      </c>
      <c r="D5" s="57" t="s">
        <v>257</v>
      </c>
      <c r="E5" s="57"/>
      <c r="F5" s="57"/>
      <c r="G5" s="57"/>
      <c r="H5" s="57"/>
      <c r="I5" s="57"/>
      <c r="J5" s="57"/>
      <c r="K5" s="57"/>
      <c r="L5" s="57"/>
      <c r="N5" s="57" t="s">
        <v>243</v>
      </c>
      <c r="O5" s="57"/>
      <c r="P5" s="57"/>
      <c r="Q5" s="57"/>
      <c r="R5" s="57"/>
      <c r="S5" s="57"/>
      <c r="T5" s="57"/>
      <c r="U5" s="57"/>
      <c r="V5" s="57"/>
      <c r="X5" s="57" t="s">
        <v>216</v>
      </c>
      <c r="Y5" s="57"/>
      <c r="Z5" s="57"/>
      <c r="AA5" s="57"/>
      <c r="AB5" s="57"/>
      <c r="AC5" s="57"/>
      <c r="AD5" s="57"/>
      <c r="AE5" s="57"/>
      <c r="AF5" s="57"/>
      <c r="AH5" s="271" t="s">
        <v>192</v>
      </c>
      <c r="AI5" s="271"/>
      <c r="AJ5" s="271"/>
      <c r="AK5" s="271"/>
      <c r="AL5" s="271"/>
      <c r="AM5" s="271"/>
      <c r="AN5" s="271"/>
      <c r="AO5" s="271"/>
      <c r="AP5" s="271"/>
      <c r="AR5" s="271" t="s">
        <v>193</v>
      </c>
      <c r="AS5" s="271"/>
      <c r="AT5" s="271"/>
      <c r="AU5" s="271"/>
      <c r="AV5" s="271"/>
      <c r="AW5" s="271"/>
      <c r="AX5" s="271"/>
      <c r="AY5" s="271"/>
      <c r="AZ5" s="271"/>
      <c r="BB5" s="54" t="s">
        <v>185</v>
      </c>
      <c r="BC5" s="54"/>
      <c r="BD5" s="54"/>
      <c r="BE5" s="54"/>
      <c r="BF5" s="54"/>
      <c r="BG5" s="54"/>
      <c r="BH5" s="54"/>
      <c r="BI5" s="54"/>
      <c r="BJ5" s="54"/>
      <c r="BK5" s="55"/>
      <c r="BL5" s="54" t="s">
        <v>184</v>
      </c>
      <c r="BM5" s="54"/>
      <c r="BN5" s="54"/>
      <c r="BO5" s="54"/>
      <c r="BP5" s="54"/>
      <c r="BQ5" s="54"/>
      <c r="BR5" s="54"/>
      <c r="BS5" s="54"/>
      <c r="BT5" s="54"/>
    </row>
    <row r="6" spans="1:72" s="2" customFormat="1" ht="3.75" customHeight="1" x14ac:dyDescent="0.15">
      <c r="D6" s="55"/>
      <c r="E6" s="55"/>
      <c r="F6" s="55"/>
      <c r="G6" s="55"/>
      <c r="H6" s="55"/>
      <c r="I6" s="55"/>
      <c r="J6" s="55"/>
      <c r="K6" s="55"/>
      <c r="L6" s="57"/>
      <c r="N6" s="55"/>
      <c r="O6" s="55"/>
      <c r="P6" s="55"/>
      <c r="Q6" s="55"/>
      <c r="R6" s="55"/>
      <c r="S6" s="55"/>
      <c r="T6" s="55"/>
      <c r="U6" s="55"/>
      <c r="V6" s="57"/>
      <c r="X6" s="55"/>
      <c r="Y6" s="55"/>
      <c r="Z6" s="55"/>
      <c r="AA6" s="55"/>
      <c r="AB6" s="55"/>
      <c r="AC6" s="55"/>
      <c r="AD6" s="55"/>
      <c r="AE6" s="55"/>
      <c r="AF6" s="57"/>
      <c r="AH6" s="55"/>
      <c r="AI6" s="55"/>
      <c r="AJ6" s="55"/>
      <c r="AK6" s="55"/>
      <c r="AL6" s="55"/>
      <c r="AM6" s="55"/>
      <c r="AN6" s="55"/>
      <c r="AO6" s="55"/>
      <c r="AP6" s="271"/>
      <c r="AR6" s="55"/>
      <c r="AS6" s="55"/>
      <c r="AT6" s="55"/>
      <c r="AU6" s="55"/>
      <c r="AV6" s="55"/>
      <c r="AW6" s="55"/>
      <c r="AX6" s="55"/>
      <c r="AY6" s="55"/>
      <c r="AZ6" s="271"/>
      <c r="BB6" s="55"/>
      <c r="BC6" s="55"/>
      <c r="BD6" s="55"/>
      <c r="BE6" s="55"/>
      <c r="BF6" s="55"/>
      <c r="BG6" s="55"/>
      <c r="BH6" s="55"/>
      <c r="BI6" s="55"/>
      <c r="BJ6" s="54"/>
      <c r="BK6" s="55"/>
      <c r="BL6" s="55"/>
      <c r="BM6" s="55"/>
      <c r="BN6" s="55"/>
      <c r="BO6" s="55"/>
      <c r="BP6" s="55"/>
      <c r="BQ6" s="55"/>
      <c r="BR6" s="55"/>
      <c r="BS6" s="55"/>
      <c r="BT6" s="54"/>
    </row>
    <row r="7" spans="1:72" x14ac:dyDescent="0.15">
      <c r="D7" s="51"/>
      <c r="E7" s="51"/>
      <c r="F7" s="49" t="s">
        <v>17</v>
      </c>
      <c r="G7" s="1"/>
      <c r="H7" s="49"/>
      <c r="I7" s="49"/>
      <c r="J7" s="49" t="s">
        <v>16</v>
      </c>
      <c r="K7" s="1"/>
      <c r="L7" s="53" t="s">
        <v>15</v>
      </c>
      <c r="N7" s="51"/>
      <c r="O7" s="51"/>
      <c r="P7" s="49" t="s">
        <v>17</v>
      </c>
      <c r="Q7" s="1"/>
      <c r="R7" s="49"/>
      <c r="S7" s="49"/>
      <c r="T7" s="49" t="s">
        <v>16</v>
      </c>
      <c r="U7" s="1"/>
      <c r="V7" s="53" t="s">
        <v>15</v>
      </c>
      <c r="X7" s="51"/>
      <c r="Y7" s="51"/>
      <c r="Z7" s="49" t="s">
        <v>17</v>
      </c>
      <c r="AA7" s="1"/>
      <c r="AB7" s="49"/>
      <c r="AC7" s="49"/>
      <c r="AD7" s="49" t="s">
        <v>16</v>
      </c>
      <c r="AE7" s="1"/>
      <c r="AF7" s="53" t="s">
        <v>15</v>
      </c>
      <c r="AH7" s="51"/>
      <c r="AI7" s="51"/>
      <c r="AJ7" s="49" t="s">
        <v>17</v>
      </c>
      <c r="AK7" s="1"/>
      <c r="AL7" s="49"/>
      <c r="AM7" s="49"/>
      <c r="AN7" s="49" t="s">
        <v>16</v>
      </c>
      <c r="AO7" s="1"/>
      <c r="AP7" s="272" t="s">
        <v>15</v>
      </c>
      <c r="AR7" s="51"/>
      <c r="AS7" s="51"/>
      <c r="AT7" s="49" t="s">
        <v>17</v>
      </c>
      <c r="AU7" s="1"/>
      <c r="AV7" s="49"/>
      <c r="AW7" s="49"/>
      <c r="AX7" s="49" t="s">
        <v>16</v>
      </c>
      <c r="AY7" s="1"/>
      <c r="AZ7" s="272" t="s">
        <v>15</v>
      </c>
      <c r="BB7" s="51"/>
      <c r="BC7" s="51"/>
      <c r="BD7" s="49" t="s">
        <v>17</v>
      </c>
      <c r="BF7" s="49"/>
      <c r="BG7" s="49"/>
      <c r="BH7" s="49" t="s">
        <v>16</v>
      </c>
      <c r="BJ7" s="48" t="s">
        <v>15</v>
      </c>
      <c r="BK7" s="52"/>
      <c r="BL7" s="51"/>
      <c r="BM7" s="51"/>
      <c r="BN7" s="49" t="s">
        <v>17</v>
      </c>
      <c r="BO7" s="1"/>
      <c r="BP7" s="49"/>
      <c r="BQ7" s="49"/>
      <c r="BR7" s="49" t="s">
        <v>16</v>
      </c>
      <c r="BS7" s="1"/>
      <c r="BT7" s="48" t="s">
        <v>15</v>
      </c>
    </row>
    <row r="8" spans="1:72" s="42" customFormat="1" ht="12" x14ac:dyDescent="0.15">
      <c r="D8" s="42" t="s">
        <v>14</v>
      </c>
      <c r="E8" s="42" t="s">
        <v>13</v>
      </c>
      <c r="F8" s="44"/>
      <c r="H8" s="42" t="s">
        <v>12</v>
      </c>
      <c r="I8" s="42" t="s">
        <v>11</v>
      </c>
      <c r="J8" s="44"/>
      <c r="L8" s="47"/>
      <c r="N8" s="42" t="s">
        <v>14</v>
      </c>
      <c r="O8" s="42" t="s">
        <v>13</v>
      </c>
      <c r="P8" s="44"/>
      <c r="R8" s="42" t="s">
        <v>12</v>
      </c>
      <c r="S8" s="42" t="s">
        <v>11</v>
      </c>
      <c r="T8" s="44"/>
      <c r="V8" s="47"/>
      <c r="X8" s="42" t="s">
        <v>14</v>
      </c>
      <c r="Y8" s="42" t="s">
        <v>13</v>
      </c>
      <c r="Z8" s="44"/>
      <c r="AB8" s="42" t="s">
        <v>12</v>
      </c>
      <c r="AC8" s="42" t="s">
        <v>11</v>
      </c>
      <c r="AD8" s="44"/>
      <c r="AF8" s="47"/>
      <c r="AH8" s="42" t="s">
        <v>14</v>
      </c>
      <c r="AI8" s="42" t="s">
        <v>13</v>
      </c>
      <c r="AJ8" s="44"/>
      <c r="AL8" s="42" t="s">
        <v>12</v>
      </c>
      <c r="AM8" s="42" t="s">
        <v>11</v>
      </c>
      <c r="AN8" s="44"/>
      <c r="AP8" s="273"/>
      <c r="AR8" s="42" t="s">
        <v>14</v>
      </c>
      <c r="AS8" s="42" t="s">
        <v>13</v>
      </c>
      <c r="AT8" s="44"/>
      <c r="AV8" s="42" t="s">
        <v>183</v>
      </c>
      <c r="AW8" s="42" t="s">
        <v>182</v>
      </c>
      <c r="AX8" s="44"/>
      <c r="AZ8" s="273"/>
      <c r="BB8" s="42" t="s">
        <v>14</v>
      </c>
      <c r="BC8" s="42" t="s">
        <v>13</v>
      </c>
      <c r="BD8" s="44"/>
      <c r="BF8" s="42" t="s">
        <v>183</v>
      </c>
      <c r="BG8" s="42" t="s">
        <v>182</v>
      </c>
      <c r="BH8" s="44"/>
      <c r="BJ8" s="43"/>
      <c r="BK8" s="46"/>
      <c r="BL8" s="42" t="s">
        <v>14</v>
      </c>
      <c r="BM8" s="42" t="s">
        <v>13</v>
      </c>
      <c r="BN8" s="44"/>
      <c r="BP8" s="42" t="s">
        <v>183</v>
      </c>
      <c r="BQ8" s="42" t="s">
        <v>182</v>
      </c>
      <c r="BR8" s="44"/>
      <c r="BT8" s="43"/>
    </row>
    <row r="9" spans="1:72" s="35" customFormat="1" ht="24" customHeight="1" x14ac:dyDescent="0.15">
      <c r="D9" s="35" t="s">
        <v>250</v>
      </c>
      <c r="E9" s="35" t="s">
        <v>251</v>
      </c>
      <c r="F9" s="37" t="s">
        <v>251</v>
      </c>
      <c r="H9" s="35" t="s">
        <v>252</v>
      </c>
      <c r="I9" s="35" t="s">
        <v>258</v>
      </c>
      <c r="J9" s="37" t="s">
        <v>258</v>
      </c>
      <c r="L9" s="40" t="s">
        <v>258</v>
      </c>
      <c r="N9" s="35" t="s">
        <v>231</v>
      </c>
      <c r="O9" s="35" t="s">
        <v>232</v>
      </c>
      <c r="P9" s="37" t="s">
        <v>232</v>
      </c>
      <c r="R9" s="35" t="s">
        <v>233</v>
      </c>
      <c r="S9" s="35" t="s">
        <v>234</v>
      </c>
      <c r="T9" s="37" t="s">
        <v>235</v>
      </c>
      <c r="V9" s="40" t="s">
        <v>235</v>
      </c>
      <c r="X9" s="35" t="s">
        <v>217</v>
      </c>
      <c r="Y9" s="35" t="s">
        <v>218</v>
      </c>
      <c r="Z9" s="37" t="s">
        <v>218</v>
      </c>
      <c r="AB9" s="35" t="s">
        <v>219</v>
      </c>
      <c r="AC9" s="35" t="s">
        <v>220</v>
      </c>
      <c r="AD9" s="37" t="s">
        <v>221</v>
      </c>
      <c r="AF9" s="40" t="s">
        <v>221</v>
      </c>
      <c r="AH9" s="35" t="s">
        <v>195</v>
      </c>
      <c r="AI9" s="35" t="s">
        <v>194</v>
      </c>
      <c r="AJ9" s="37" t="s">
        <v>194</v>
      </c>
      <c r="AL9" s="35" t="s">
        <v>196</v>
      </c>
      <c r="AM9" s="35" t="s">
        <v>197</v>
      </c>
      <c r="AN9" s="37" t="s">
        <v>198</v>
      </c>
      <c r="AP9" s="274" t="s">
        <v>191</v>
      </c>
      <c r="AR9" s="35" t="s">
        <v>181</v>
      </c>
      <c r="AS9" s="35" t="s">
        <v>180</v>
      </c>
      <c r="AT9" s="37" t="s">
        <v>180</v>
      </c>
      <c r="AV9" s="35" t="s">
        <v>179</v>
      </c>
      <c r="AW9" s="35" t="s">
        <v>178</v>
      </c>
      <c r="AX9" s="37" t="s">
        <v>177</v>
      </c>
      <c r="AZ9" s="274" t="s">
        <v>177</v>
      </c>
      <c r="BB9" s="35" t="s">
        <v>176</v>
      </c>
      <c r="BC9" s="35" t="s">
        <v>175</v>
      </c>
      <c r="BD9" s="37" t="s">
        <v>170</v>
      </c>
      <c r="BF9" s="35" t="s">
        <v>174</v>
      </c>
      <c r="BG9" s="35" t="s">
        <v>173</v>
      </c>
      <c r="BH9" s="37" t="s">
        <v>167</v>
      </c>
      <c r="BJ9" s="36" t="s">
        <v>172</v>
      </c>
      <c r="BK9" s="39"/>
      <c r="BL9" s="35" t="s">
        <v>171</v>
      </c>
      <c r="BM9" s="35" t="s">
        <v>170</v>
      </c>
      <c r="BN9" s="37" t="s">
        <v>170</v>
      </c>
      <c r="BP9" s="35" t="s">
        <v>169</v>
      </c>
      <c r="BQ9" s="35" t="s">
        <v>168</v>
      </c>
      <c r="BR9" s="37" t="s">
        <v>167</v>
      </c>
      <c r="BT9" s="36" t="s">
        <v>167</v>
      </c>
    </row>
    <row r="10" spans="1:72" s="141" customFormat="1" ht="5.0999999999999996" customHeight="1" x14ac:dyDescent="0.15">
      <c r="A10" s="192"/>
      <c r="F10" s="143"/>
      <c r="P10" s="143"/>
      <c r="Z10" s="143"/>
      <c r="AJ10" s="143"/>
      <c r="AT10" s="143"/>
      <c r="BK10" s="143"/>
    </row>
    <row r="11" spans="1:72" ht="13.5" customHeight="1" thickBot="1" x14ac:dyDescent="0.2">
      <c r="B11" s="109" t="s">
        <v>166</v>
      </c>
      <c r="C11" s="109"/>
      <c r="D11" s="108">
        <v>6311.9</v>
      </c>
      <c r="E11" s="264"/>
      <c r="F11" s="132">
        <v>6217.1</v>
      </c>
      <c r="G11" s="262"/>
      <c r="H11" s="132">
        <v>6764.9</v>
      </c>
      <c r="I11" s="264"/>
      <c r="J11" s="264"/>
      <c r="K11" s="263"/>
      <c r="L11" s="230">
        <v>6658.6</v>
      </c>
      <c r="M11" s="109"/>
      <c r="N11" s="108">
        <v>7494.3229999999994</v>
      </c>
      <c r="O11" s="264"/>
      <c r="P11" s="132">
        <v>7182.9</v>
      </c>
      <c r="Q11" s="262"/>
      <c r="R11" s="132">
        <v>7062.9</v>
      </c>
      <c r="S11" s="264"/>
      <c r="T11" s="264"/>
      <c r="U11" s="263"/>
      <c r="V11" s="230">
        <v>6724.6</v>
      </c>
      <c r="W11" s="109"/>
      <c r="X11" s="108">
        <v>7698.1</v>
      </c>
      <c r="Y11" s="264"/>
      <c r="Z11" s="132">
        <v>7888</v>
      </c>
      <c r="AA11" s="262"/>
      <c r="AB11" s="132">
        <v>7867.9870000000001</v>
      </c>
      <c r="AC11" s="264"/>
      <c r="AD11" s="264"/>
      <c r="AE11" s="263"/>
      <c r="AF11" s="230">
        <v>7423.4039999999995</v>
      </c>
      <c r="AG11" s="109"/>
      <c r="AH11" s="108">
        <v>7154.7550000000001</v>
      </c>
      <c r="AI11" s="264"/>
      <c r="AJ11" s="108">
        <v>7401.4</v>
      </c>
      <c r="AK11" s="262"/>
      <c r="AL11" s="108">
        <v>8021.1759999999995</v>
      </c>
      <c r="AM11" s="264"/>
      <c r="AN11" s="264"/>
      <c r="AO11" s="263"/>
      <c r="AP11" s="230">
        <v>7781.7749999999996</v>
      </c>
      <c r="AQ11" s="109"/>
      <c r="AR11" s="108">
        <v>6404.0059999999994</v>
      </c>
      <c r="AS11" s="264"/>
      <c r="AT11" s="108">
        <v>6540</v>
      </c>
      <c r="AU11" s="262"/>
      <c r="AV11" s="108">
        <v>6867.1</v>
      </c>
      <c r="AW11" s="264"/>
      <c r="AX11" s="264"/>
      <c r="AY11" s="263"/>
      <c r="AZ11" s="230">
        <v>7274.8910000000005</v>
      </c>
      <c r="BA11" s="109"/>
      <c r="BB11" s="228">
        <v>6374.54</v>
      </c>
      <c r="BC11" s="256"/>
      <c r="BD11" s="132">
        <v>6327.2780000000002</v>
      </c>
      <c r="BE11" s="262"/>
      <c r="BF11" s="132">
        <v>6651.3880000000008</v>
      </c>
      <c r="BG11" s="256"/>
      <c r="BH11" s="256"/>
      <c r="BI11" s="261"/>
      <c r="BJ11" s="260">
        <v>6690.4189999999999</v>
      </c>
      <c r="BK11" s="259"/>
      <c r="BL11" s="108">
        <v>6100.7349999999997</v>
      </c>
      <c r="BM11" s="256"/>
      <c r="BN11" s="108">
        <v>5928.6790000000001</v>
      </c>
      <c r="BO11" s="258"/>
      <c r="BP11" s="257">
        <v>6348.5389999999998</v>
      </c>
      <c r="BQ11" s="256"/>
      <c r="BR11" s="256"/>
      <c r="BS11" s="255"/>
      <c r="BT11" s="228">
        <v>6259.9580000000005</v>
      </c>
    </row>
    <row r="12" spans="1:72" ht="13.5" customHeight="1" x14ac:dyDescent="0.15">
      <c r="B12" s="1" t="s">
        <v>165</v>
      </c>
      <c r="D12" s="16">
        <v>2386.1999999999998</v>
      </c>
      <c r="E12" s="251"/>
      <c r="F12" s="15">
        <v>2344.8000000000002</v>
      </c>
      <c r="G12" s="19"/>
      <c r="H12" s="15">
        <v>2709.4</v>
      </c>
      <c r="I12" s="251"/>
      <c r="J12" s="251"/>
      <c r="K12" s="250"/>
      <c r="L12" s="137">
        <v>2684.9</v>
      </c>
      <c r="N12" s="16">
        <v>3038.59</v>
      </c>
      <c r="O12" s="251"/>
      <c r="P12" s="15">
        <v>2762.2</v>
      </c>
      <c r="Q12" s="19"/>
      <c r="R12" s="15">
        <v>2752.8</v>
      </c>
      <c r="S12" s="251"/>
      <c r="T12" s="251"/>
      <c r="U12" s="250"/>
      <c r="V12" s="137">
        <v>2651.3</v>
      </c>
      <c r="X12" s="16">
        <v>3593.4</v>
      </c>
      <c r="Y12" s="251"/>
      <c r="Z12" s="15">
        <v>3711.7</v>
      </c>
      <c r="AA12" s="19"/>
      <c r="AB12" s="15">
        <v>3548.5709999999999</v>
      </c>
      <c r="AC12" s="251"/>
      <c r="AD12" s="251"/>
      <c r="AE12" s="250"/>
      <c r="AF12" s="137">
        <v>2996.3980000000001</v>
      </c>
      <c r="AH12" s="16">
        <v>3515.4459999999999</v>
      </c>
      <c r="AI12" s="251"/>
      <c r="AJ12" s="16">
        <v>3618.5</v>
      </c>
      <c r="AK12" s="19"/>
      <c r="AL12" s="16">
        <v>4140.9629999999997</v>
      </c>
      <c r="AM12" s="251"/>
      <c r="AN12" s="251"/>
      <c r="AO12" s="250"/>
      <c r="AP12" s="137">
        <v>3765.5839999999998</v>
      </c>
      <c r="AR12" s="16">
        <v>3196.6019999999999</v>
      </c>
      <c r="AS12" s="251"/>
      <c r="AT12" s="16">
        <v>3295.8</v>
      </c>
      <c r="AU12" s="19"/>
      <c r="AV12" s="16">
        <v>3565.4250000000002</v>
      </c>
      <c r="AW12" s="251"/>
      <c r="AX12" s="251"/>
      <c r="AY12" s="250"/>
      <c r="AZ12" s="137">
        <v>3737.7930000000001</v>
      </c>
      <c r="BB12" s="231">
        <v>3134.23</v>
      </c>
      <c r="BC12" s="248"/>
      <c r="BD12" s="15">
        <v>3116.288</v>
      </c>
      <c r="BE12" s="19"/>
      <c r="BF12" s="15">
        <v>3466.79</v>
      </c>
      <c r="BG12" s="248"/>
      <c r="BH12" s="248"/>
      <c r="BI12" s="249"/>
      <c r="BJ12" s="253">
        <v>3554.6210000000001</v>
      </c>
      <c r="BK12" s="252"/>
      <c r="BL12" s="16">
        <v>2678.808</v>
      </c>
      <c r="BM12" s="248"/>
      <c r="BN12" s="16">
        <v>2645.5349999999999</v>
      </c>
      <c r="BO12" s="17"/>
      <c r="BP12" s="14">
        <v>3061.9119999999998</v>
      </c>
      <c r="BQ12" s="248"/>
      <c r="BR12" s="248"/>
      <c r="BS12" s="238"/>
      <c r="BT12" s="231">
        <v>3067.7310000000002</v>
      </c>
    </row>
    <row r="13" spans="1:72" ht="13.5" customHeight="1" x14ac:dyDescent="0.15">
      <c r="B13" s="1" t="s">
        <v>164</v>
      </c>
      <c r="D13" s="16">
        <v>3925.7</v>
      </c>
      <c r="E13" s="251"/>
      <c r="F13" s="15">
        <v>3872.3</v>
      </c>
      <c r="G13" s="19"/>
      <c r="H13" s="15">
        <v>4055.5</v>
      </c>
      <c r="I13" s="251"/>
      <c r="J13" s="251"/>
      <c r="K13" s="250"/>
      <c r="L13" s="137">
        <v>3973.7</v>
      </c>
      <c r="N13" s="16">
        <v>4455.7330000000002</v>
      </c>
      <c r="O13" s="251"/>
      <c r="P13" s="15">
        <v>4420.7</v>
      </c>
      <c r="Q13" s="19"/>
      <c r="R13" s="15">
        <v>4310.1000000000004</v>
      </c>
      <c r="S13" s="251"/>
      <c r="T13" s="251"/>
      <c r="U13" s="250"/>
      <c r="V13" s="137">
        <v>4073.3</v>
      </c>
      <c r="X13" s="16">
        <v>4104.6000000000004</v>
      </c>
      <c r="Y13" s="251"/>
      <c r="Z13" s="15">
        <v>4176.2</v>
      </c>
      <c r="AA13" s="19"/>
      <c r="AB13" s="15">
        <v>4319.4160000000002</v>
      </c>
      <c r="AC13" s="251"/>
      <c r="AD13" s="251"/>
      <c r="AE13" s="250"/>
      <c r="AF13" s="137">
        <v>4427.0059999999994</v>
      </c>
      <c r="AH13" s="16">
        <v>3639.3089999999997</v>
      </c>
      <c r="AI13" s="251"/>
      <c r="AJ13" s="16">
        <v>3782.9</v>
      </c>
      <c r="AK13" s="19"/>
      <c r="AL13" s="16">
        <v>3880.2129999999997</v>
      </c>
      <c r="AM13" s="251"/>
      <c r="AN13" s="251"/>
      <c r="AO13" s="250"/>
      <c r="AP13" s="137">
        <v>4016.1910000000003</v>
      </c>
      <c r="AR13" s="16">
        <v>3207.404</v>
      </c>
      <c r="AS13" s="251"/>
      <c r="AT13" s="16">
        <v>3244.2</v>
      </c>
      <c r="AU13" s="19"/>
      <c r="AV13" s="16">
        <v>3301.6790000000001</v>
      </c>
      <c r="AW13" s="251"/>
      <c r="AX13" s="251"/>
      <c r="AY13" s="250"/>
      <c r="AZ13" s="137">
        <v>3537.0980000000004</v>
      </c>
      <c r="BB13" s="232">
        <v>3240.31</v>
      </c>
      <c r="BC13" s="248"/>
      <c r="BD13" s="15">
        <v>3210.99</v>
      </c>
      <c r="BE13" s="19"/>
      <c r="BF13" s="15">
        <v>3184.598</v>
      </c>
      <c r="BG13" s="248"/>
      <c r="BH13" s="248"/>
      <c r="BI13" s="249"/>
      <c r="BJ13" s="253">
        <v>3135.7979999999998</v>
      </c>
      <c r="BK13" s="252"/>
      <c r="BL13" s="16">
        <v>3421.9269999999997</v>
      </c>
      <c r="BM13" s="248"/>
      <c r="BN13" s="16">
        <v>3283.1440000000002</v>
      </c>
      <c r="BO13" s="17"/>
      <c r="BP13" s="14">
        <v>3286.627</v>
      </c>
      <c r="BQ13" s="248"/>
      <c r="BR13" s="248"/>
      <c r="BS13" s="123"/>
      <c r="BT13" s="232">
        <v>3192.2269999999999</v>
      </c>
    </row>
    <row r="14" spans="1:72" ht="13.5" customHeight="1" x14ac:dyDescent="0.15">
      <c r="B14" s="1" t="s">
        <v>163</v>
      </c>
      <c r="D14" s="16">
        <v>2403.1999999999998</v>
      </c>
      <c r="E14" s="251"/>
      <c r="F14" s="15">
        <v>2373</v>
      </c>
      <c r="G14" s="19"/>
      <c r="H14" s="15">
        <v>2438.5</v>
      </c>
      <c r="I14" s="251"/>
      <c r="J14" s="251"/>
      <c r="K14" s="250"/>
      <c r="L14" s="137">
        <v>2411.1</v>
      </c>
      <c r="N14" s="16">
        <v>2566.3270000000002</v>
      </c>
      <c r="O14" s="251"/>
      <c r="P14" s="15">
        <v>2557.1</v>
      </c>
      <c r="Q14" s="19"/>
      <c r="R14" s="15">
        <v>2478.3000000000002</v>
      </c>
      <c r="S14" s="251"/>
      <c r="T14" s="251"/>
      <c r="U14" s="250"/>
      <c r="V14" s="137">
        <v>2453.5</v>
      </c>
      <c r="X14" s="16">
        <v>2408.8000000000002</v>
      </c>
      <c r="Y14" s="251"/>
      <c r="Z14" s="15">
        <v>2434.5</v>
      </c>
      <c r="AA14" s="19"/>
      <c r="AB14" s="15">
        <v>2496.0459999999998</v>
      </c>
      <c r="AC14" s="251"/>
      <c r="AD14" s="251"/>
      <c r="AE14" s="250"/>
      <c r="AF14" s="137">
        <v>2555.616</v>
      </c>
      <c r="AH14" s="16">
        <v>2244.4589999999998</v>
      </c>
      <c r="AI14" s="251"/>
      <c r="AJ14" s="16">
        <v>2302.6999999999998</v>
      </c>
      <c r="AK14" s="19"/>
      <c r="AL14" s="16">
        <v>2346.2950000000001</v>
      </c>
      <c r="AM14" s="251"/>
      <c r="AN14" s="251"/>
      <c r="AO14" s="250"/>
      <c r="AP14" s="137">
        <v>2389.1909999999998</v>
      </c>
      <c r="AR14" s="16">
        <v>1995.2990000000002</v>
      </c>
      <c r="AS14" s="251"/>
      <c r="AT14" s="16">
        <v>2035.8</v>
      </c>
      <c r="AU14" s="19"/>
      <c r="AV14" s="16">
        <v>2064.3959999999997</v>
      </c>
      <c r="AW14" s="251"/>
      <c r="AX14" s="251"/>
      <c r="AY14" s="250"/>
      <c r="AZ14" s="137">
        <v>2190.683</v>
      </c>
      <c r="BB14" s="231">
        <v>1926.51</v>
      </c>
      <c r="BC14" s="248"/>
      <c r="BD14" s="15">
        <v>1927.894</v>
      </c>
      <c r="BE14" s="19"/>
      <c r="BF14" s="15">
        <v>1931.0009999999997</v>
      </c>
      <c r="BG14" s="248"/>
      <c r="BH14" s="248"/>
      <c r="BI14" s="249"/>
      <c r="BJ14" s="253">
        <v>1940.3759999999997</v>
      </c>
      <c r="BK14" s="252"/>
      <c r="BL14" s="16">
        <v>2013.759</v>
      </c>
      <c r="BM14" s="248"/>
      <c r="BN14" s="16">
        <v>1983.8240000000001</v>
      </c>
      <c r="BO14" s="17"/>
      <c r="BP14" s="14">
        <v>1963.981</v>
      </c>
      <c r="BQ14" s="248"/>
      <c r="BR14" s="248"/>
      <c r="BS14" s="238"/>
      <c r="BT14" s="231">
        <v>1940.2909999999999</v>
      </c>
    </row>
    <row r="15" spans="1:72" ht="13.5" customHeight="1" x14ac:dyDescent="0.15">
      <c r="B15" s="1" t="s">
        <v>227</v>
      </c>
      <c r="D15" s="16">
        <v>110.2</v>
      </c>
      <c r="E15" s="251"/>
      <c r="F15" s="15">
        <v>107.2</v>
      </c>
      <c r="G15" s="19"/>
      <c r="H15" s="15">
        <v>109.7</v>
      </c>
      <c r="I15" s="251"/>
      <c r="J15" s="251"/>
      <c r="K15" s="250"/>
      <c r="L15" s="137">
        <v>107.2</v>
      </c>
      <c r="N15" s="16">
        <v>133.83199999999999</v>
      </c>
      <c r="O15" s="251"/>
      <c r="P15" s="15">
        <v>130</v>
      </c>
      <c r="Q15" s="19"/>
      <c r="R15" s="15">
        <v>127.4</v>
      </c>
      <c r="S15" s="251"/>
      <c r="T15" s="251"/>
      <c r="U15" s="250"/>
      <c r="V15" s="137">
        <v>117.4</v>
      </c>
      <c r="X15" s="16">
        <v>129.69999999999999</v>
      </c>
      <c r="Y15" s="251"/>
      <c r="Z15" s="15">
        <v>128.5</v>
      </c>
      <c r="AA15" s="19"/>
      <c r="AB15" s="15">
        <v>130.07599999999999</v>
      </c>
      <c r="AC15" s="251"/>
      <c r="AD15" s="251"/>
      <c r="AE15" s="250"/>
      <c r="AF15" s="137">
        <v>136.16</v>
      </c>
      <c r="AH15" s="16">
        <v>136.089</v>
      </c>
      <c r="AI15" s="251"/>
      <c r="AJ15" s="16">
        <v>138.69999999999999</v>
      </c>
      <c r="AK15" s="19"/>
      <c r="AL15" s="16">
        <v>135.60399999999998</v>
      </c>
      <c r="AM15" s="251"/>
      <c r="AN15" s="251"/>
      <c r="AO15" s="250"/>
      <c r="AP15" s="137">
        <v>132.679</v>
      </c>
      <c r="AR15" s="16">
        <v>140.58699999999999</v>
      </c>
      <c r="AS15" s="251"/>
      <c r="AT15" s="16">
        <v>148.6</v>
      </c>
      <c r="AU15" s="19"/>
      <c r="AV15" s="16">
        <v>145.428</v>
      </c>
      <c r="AW15" s="251"/>
      <c r="AX15" s="251"/>
      <c r="AY15" s="250"/>
      <c r="AZ15" s="137">
        <v>134.845</v>
      </c>
      <c r="BB15" s="231">
        <v>163.80000000000001</v>
      </c>
      <c r="BC15" s="248"/>
      <c r="BD15" s="15">
        <v>161.38300000000001</v>
      </c>
      <c r="BE15" s="19"/>
      <c r="BF15" s="15">
        <v>155.80799999999999</v>
      </c>
      <c r="BG15" s="248"/>
      <c r="BH15" s="248"/>
      <c r="BI15" s="249"/>
      <c r="BJ15" s="253">
        <v>137.21199999999999</v>
      </c>
      <c r="BK15" s="252"/>
      <c r="BL15" s="16">
        <v>174.16199999999998</v>
      </c>
      <c r="BM15" s="248"/>
      <c r="BN15" s="16">
        <v>171.27100000000002</v>
      </c>
      <c r="BO15" s="17"/>
      <c r="BP15" s="14">
        <v>166.55199999999999</v>
      </c>
      <c r="BQ15" s="248"/>
      <c r="BR15" s="248"/>
      <c r="BS15" s="238"/>
      <c r="BT15" s="231">
        <v>166.14699999999999</v>
      </c>
    </row>
    <row r="16" spans="1:72" ht="13.5" customHeight="1" x14ac:dyDescent="0.15">
      <c r="B16" s="1" t="s">
        <v>228</v>
      </c>
      <c r="D16" s="16">
        <v>1412.3</v>
      </c>
      <c r="E16" s="251"/>
      <c r="F16" s="15">
        <v>1392.1</v>
      </c>
      <c r="G16" s="19"/>
      <c r="H16" s="15">
        <v>1507.3</v>
      </c>
      <c r="I16" s="251"/>
      <c r="J16" s="251"/>
      <c r="K16" s="250"/>
      <c r="L16" s="137">
        <v>1455.4</v>
      </c>
      <c r="N16" s="16">
        <v>1755.5740000000001</v>
      </c>
      <c r="O16" s="251"/>
      <c r="P16" s="15">
        <v>1733.6</v>
      </c>
      <c r="Q16" s="19"/>
      <c r="R16" s="15">
        <v>1704.4</v>
      </c>
      <c r="S16" s="251"/>
      <c r="T16" s="251"/>
      <c r="U16" s="250"/>
      <c r="V16" s="137">
        <v>1502.4</v>
      </c>
      <c r="X16" s="16">
        <v>1566.2</v>
      </c>
      <c r="Y16" s="251"/>
      <c r="Z16" s="15">
        <v>1613.3</v>
      </c>
      <c r="AA16" s="19"/>
      <c r="AB16" s="15">
        <v>1693.2940000000001</v>
      </c>
      <c r="AC16" s="251"/>
      <c r="AD16" s="251"/>
      <c r="AE16" s="250"/>
      <c r="AF16" s="137">
        <v>1735.23</v>
      </c>
      <c r="AH16" s="16">
        <v>1258.761</v>
      </c>
      <c r="AI16" s="251"/>
      <c r="AJ16" s="16">
        <v>1341.6</v>
      </c>
      <c r="AK16" s="19"/>
      <c r="AL16" s="16">
        <v>1398.3139999999999</v>
      </c>
      <c r="AM16" s="251"/>
      <c r="AN16" s="251"/>
      <c r="AO16" s="250"/>
      <c r="AP16" s="137">
        <v>1494.3209999999999</v>
      </c>
      <c r="AR16" s="16">
        <v>1071.518</v>
      </c>
      <c r="AS16" s="251"/>
      <c r="AT16" s="16">
        <v>1059.8</v>
      </c>
      <c r="AU16" s="19"/>
      <c r="AV16" s="16">
        <v>1091.855</v>
      </c>
      <c r="AW16" s="251"/>
      <c r="AX16" s="251"/>
      <c r="AY16" s="250"/>
      <c r="AZ16" s="137">
        <v>1211.5700000000002</v>
      </c>
      <c r="BB16" s="231">
        <v>1150</v>
      </c>
      <c r="BC16" s="248"/>
      <c r="BD16" s="15">
        <v>1121.713</v>
      </c>
      <c r="BE16" s="19"/>
      <c r="BF16" s="15">
        <v>1097.789</v>
      </c>
      <c r="BG16" s="248"/>
      <c r="BH16" s="248"/>
      <c r="BI16" s="249"/>
      <c r="BJ16" s="253">
        <v>1058.2090000000001</v>
      </c>
      <c r="BK16" s="252"/>
      <c r="BL16" s="16">
        <v>1234.0059999999999</v>
      </c>
      <c r="BM16" s="248"/>
      <c r="BN16" s="16">
        <v>1128.049</v>
      </c>
      <c r="BO16" s="17"/>
      <c r="BP16" s="14">
        <v>1156.0940000000001</v>
      </c>
      <c r="BQ16" s="248"/>
      <c r="BR16" s="248"/>
      <c r="BS16" s="238"/>
      <c r="BT16" s="231">
        <v>1085.789</v>
      </c>
    </row>
    <row r="17" spans="1:72" ht="13.5" customHeight="1" thickBot="1" x14ac:dyDescent="0.2">
      <c r="B17" s="109" t="s">
        <v>162</v>
      </c>
      <c r="C17" s="109"/>
      <c r="D17" s="108">
        <v>4482.51</v>
      </c>
      <c r="E17" s="266"/>
      <c r="F17" s="132">
        <v>4412.7</v>
      </c>
      <c r="G17" s="267"/>
      <c r="H17" s="132">
        <v>4802.3999999999996</v>
      </c>
      <c r="I17" s="264"/>
      <c r="J17" s="264"/>
      <c r="K17" s="263"/>
      <c r="L17" s="230">
        <v>4616.8999999999996</v>
      </c>
      <c r="M17" s="109"/>
      <c r="N17" s="108">
        <v>5017.0830000000005</v>
      </c>
      <c r="O17" s="266"/>
      <c r="P17" s="132">
        <v>4848.3</v>
      </c>
      <c r="Q17" s="267"/>
      <c r="R17" s="132">
        <v>4878.5</v>
      </c>
      <c r="S17" s="264"/>
      <c r="T17" s="264"/>
      <c r="U17" s="263"/>
      <c r="V17" s="230">
        <v>4796.2</v>
      </c>
      <c r="W17" s="109"/>
      <c r="X17" s="108">
        <v>5107.2</v>
      </c>
      <c r="Y17" s="266"/>
      <c r="Z17" s="132">
        <v>5297.9</v>
      </c>
      <c r="AA17" s="267"/>
      <c r="AB17" s="132">
        <v>5388.3</v>
      </c>
      <c r="AC17" s="264"/>
      <c r="AD17" s="264"/>
      <c r="AE17" s="263"/>
      <c r="AF17" s="230">
        <v>4993.5550000000003</v>
      </c>
      <c r="AG17" s="109"/>
      <c r="AH17" s="108">
        <v>4746.259</v>
      </c>
      <c r="AI17" s="266"/>
      <c r="AJ17" s="265">
        <v>4871</v>
      </c>
      <c r="AK17" s="267"/>
      <c r="AL17" s="265">
        <v>5425.7169999999996</v>
      </c>
      <c r="AM17" s="264"/>
      <c r="AN17" s="264"/>
      <c r="AO17" s="263"/>
      <c r="AP17" s="230">
        <v>5155.4809999999998</v>
      </c>
      <c r="AQ17" s="109"/>
      <c r="AR17" s="108">
        <v>4400.2719999999999</v>
      </c>
      <c r="AS17" s="266"/>
      <c r="AT17" s="265">
        <v>4482.3</v>
      </c>
      <c r="AU17" s="267"/>
      <c r="AV17" s="265">
        <v>4728.1289999999999</v>
      </c>
      <c r="AW17" s="264"/>
      <c r="AX17" s="264"/>
      <c r="AY17" s="263"/>
      <c r="AZ17" s="230">
        <v>4947.4589999999998</v>
      </c>
      <c r="BA17" s="109"/>
      <c r="BB17" s="228">
        <v>4406.93</v>
      </c>
      <c r="BC17" s="256"/>
      <c r="BD17" s="132">
        <v>4333.8459999999995</v>
      </c>
      <c r="BE17" s="262"/>
      <c r="BF17" s="132">
        <v>4656.6210000000001</v>
      </c>
      <c r="BG17" s="256"/>
      <c r="BH17" s="256"/>
      <c r="BI17" s="261"/>
      <c r="BJ17" s="260">
        <v>4645.6669999999995</v>
      </c>
      <c r="BK17" s="259"/>
      <c r="BL17" s="108">
        <v>4266.866</v>
      </c>
      <c r="BM17" s="256"/>
      <c r="BN17" s="108">
        <v>4106.0990000000002</v>
      </c>
      <c r="BO17" s="258"/>
      <c r="BP17" s="257">
        <v>4480.3720000000003</v>
      </c>
      <c r="BQ17" s="256"/>
      <c r="BR17" s="256"/>
      <c r="BS17" s="255"/>
      <c r="BT17" s="228">
        <v>4373.7169999999996</v>
      </c>
    </row>
    <row r="18" spans="1:72" ht="13.5" customHeight="1" x14ac:dyDescent="0.15">
      <c r="B18" s="1" t="s">
        <v>161</v>
      </c>
      <c r="D18" s="16">
        <v>2585.6819999999998</v>
      </c>
      <c r="E18" s="251"/>
      <c r="F18" s="15">
        <v>2422.1</v>
      </c>
      <c r="G18" s="84"/>
      <c r="H18" s="15">
        <v>2661.1</v>
      </c>
      <c r="I18" s="251"/>
      <c r="J18" s="251"/>
      <c r="K18" s="250"/>
      <c r="L18" s="137">
        <v>2566.4</v>
      </c>
      <c r="N18" s="16">
        <v>3070.0439999999999</v>
      </c>
      <c r="O18" s="251"/>
      <c r="P18" s="15">
        <v>2838.1</v>
      </c>
      <c r="Q18" s="84"/>
      <c r="R18" s="15">
        <v>2833.6</v>
      </c>
      <c r="S18" s="251"/>
      <c r="T18" s="251"/>
      <c r="U18" s="250"/>
      <c r="V18" s="137">
        <v>2755</v>
      </c>
      <c r="X18" s="16">
        <v>3338.9</v>
      </c>
      <c r="Y18" s="251"/>
      <c r="Z18" s="15">
        <v>3511.6</v>
      </c>
      <c r="AA18" s="84"/>
      <c r="AB18" s="15">
        <v>3537.2060000000001</v>
      </c>
      <c r="AC18" s="251"/>
      <c r="AD18" s="251"/>
      <c r="AE18" s="250"/>
      <c r="AF18" s="137">
        <v>3066.431</v>
      </c>
      <c r="AH18" s="16">
        <v>3113.0219999999999</v>
      </c>
      <c r="AI18" s="251"/>
      <c r="AJ18" s="16">
        <v>3167.5</v>
      </c>
      <c r="AK18" s="84"/>
      <c r="AL18" s="84">
        <v>3743.8910000000005</v>
      </c>
      <c r="AM18" s="251"/>
      <c r="AN18" s="251"/>
      <c r="AO18" s="250"/>
      <c r="AP18" s="137">
        <v>3454.8879999999999</v>
      </c>
      <c r="AR18" s="16">
        <v>2915.0119999999997</v>
      </c>
      <c r="AS18" s="251"/>
      <c r="AT18" s="16">
        <v>3005.8</v>
      </c>
      <c r="AU18" s="84"/>
      <c r="AV18" s="84">
        <v>3187.6660000000002</v>
      </c>
      <c r="AW18" s="251"/>
      <c r="AX18" s="251"/>
      <c r="AY18" s="250"/>
      <c r="AZ18" s="137">
        <v>3317.4849999999997</v>
      </c>
      <c r="BB18" s="231">
        <v>2866.47</v>
      </c>
      <c r="BC18" s="248"/>
      <c r="BD18" s="15">
        <v>2858.3589999999999</v>
      </c>
      <c r="BE18" s="19"/>
      <c r="BF18" s="15">
        <v>3149.152</v>
      </c>
      <c r="BG18" s="248"/>
      <c r="BH18" s="248"/>
      <c r="BI18" s="249"/>
      <c r="BJ18" s="253">
        <v>3153.5970000000002</v>
      </c>
      <c r="BK18" s="252"/>
      <c r="BL18" s="16">
        <v>2778.7040000000002</v>
      </c>
      <c r="BM18" s="248"/>
      <c r="BN18" s="16">
        <v>2690.3119999999999</v>
      </c>
      <c r="BO18" s="17"/>
      <c r="BP18" s="14">
        <v>3013.0569999999998</v>
      </c>
      <c r="BQ18" s="248"/>
      <c r="BR18" s="248"/>
      <c r="BS18" s="238"/>
      <c r="BT18" s="231">
        <v>2850.16</v>
      </c>
    </row>
    <row r="19" spans="1:72" ht="13.5" customHeight="1" x14ac:dyDescent="0.15">
      <c r="B19" s="1" t="s">
        <v>160</v>
      </c>
      <c r="D19" s="16">
        <v>1896.828</v>
      </c>
      <c r="E19" s="251"/>
      <c r="F19" s="15">
        <v>1990.6</v>
      </c>
      <c r="G19" s="84"/>
      <c r="H19" s="15">
        <v>2141.3000000000002</v>
      </c>
      <c r="I19" s="251"/>
      <c r="J19" s="251"/>
      <c r="K19" s="250"/>
      <c r="L19" s="137">
        <v>2050.5</v>
      </c>
      <c r="N19" s="16">
        <v>1947.039</v>
      </c>
      <c r="O19" s="251"/>
      <c r="P19" s="15">
        <v>2010.2</v>
      </c>
      <c r="Q19" s="84"/>
      <c r="R19" s="15">
        <v>2044.9</v>
      </c>
      <c r="S19" s="251"/>
      <c r="T19" s="251"/>
      <c r="U19" s="250"/>
      <c r="V19" s="137">
        <v>2041.2</v>
      </c>
      <c r="X19" s="16">
        <v>1768.3</v>
      </c>
      <c r="Y19" s="251"/>
      <c r="Z19" s="15">
        <v>1786.2</v>
      </c>
      <c r="AA19" s="84"/>
      <c r="AB19" s="15">
        <v>1851.1079999999999</v>
      </c>
      <c r="AC19" s="251"/>
      <c r="AD19" s="251"/>
      <c r="AE19" s="250"/>
      <c r="AF19" s="137">
        <v>1927.1240000000003</v>
      </c>
      <c r="AH19" s="16">
        <v>1633.2370000000001</v>
      </c>
      <c r="AI19" s="251"/>
      <c r="AJ19" s="84">
        <v>1703.5</v>
      </c>
      <c r="AK19" s="84"/>
      <c r="AL19" s="84">
        <v>1681.8259999999998</v>
      </c>
      <c r="AM19" s="251"/>
      <c r="AN19" s="251"/>
      <c r="AO19" s="250"/>
      <c r="AP19" s="137">
        <v>1700.5930000000001</v>
      </c>
      <c r="AR19" s="16">
        <v>1485.26</v>
      </c>
      <c r="AS19" s="251"/>
      <c r="AT19" s="84">
        <v>1476.5</v>
      </c>
      <c r="AU19" s="84"/>
      <c r="AV19" s="84">
        <v>1540.463</v>
      </c>
      <c r="AW19" s="251"/>
      <c r="AX19" s="251"/>
      <c r="AY19" s="250"/>
      <c r="AZ19" s="137">
        <v>1629.9739999999999</v>
      </c>
      <c r="BB19" s="231">
        <v>1540.45</v>
      </c>
      <c r="BC19" s="248"/>
      <c r="BD19" s="15">
        <v>1475.4870000000001</v>
      </c>
      <c r="BE19" s="208"/>
      <c r="BF19" s="124">
        <v>1507.4690000000001</v>
      </c>
      <c r="BG19" s="248"/>
      <c r="BH19" s="248"/>
      <c r="BI19" s="249"/>
      <c r="BJ19" s="253">
        <v>1492.0700000000002</v>
      </c>
      <c r="BK19" s="252"/>
      <c r="BL19" s="16">
        <v>1488.162</v>
      </c>
      <c r="BM19" s="248"/>
      <c r="BN19" s="16">
        <v>1415.787</v>
      </c>
      <c r="BO19" s="17"/>
      <c r="BP19" s="14">
        <v>1467.3150000000001</v>
      </c>
      <c r="BQ19" s="248"/>
      <c r="BR19" s="248"/>
      <c r="BS19" s="238"/>
      <c r="BT19" s="231">
        <v>1523.557</v>
      </c>
    </row>
    <row r="20" spans="1:72" ht="13.5" customHeight="1" thickBot="1" x14ac:dyDescent="0.2">
      <c r="B20" s="109" t="s">
        <v>159</v>
      </c>
      <c r="C20" s="109"/>
      <c r="D20" s="108">
        <v>1829.4299999999998</v>
      </c>
      <c r="E20" s="266"/>
      <c r="F20" s="132">
        <v>1804.4</v>
      </c>
      <c r="G20" s="84"/>
      <c r="H20" s="132">
        <v>1962.5</v>
      </c>
      <c r="I20" s="264"/>
      <c r="J20" s="264"/>
      <c r="K20" s="263"/>
      <c r="L20" s="230">
        <v>2041.7</v>
      </c>
      <c r="M20" s="109"/>
      <c r="N20" s="108">
        <v>2477.2400000000002</v>
      </c>
      <c r="O20" s="266"/>
      <c r="P20" s="132">
        <v>2334.6</v>
      </c>
      <c r="Q20" s="84"/>
      <c r="R20" s="132">
        <v>2184.4</v>
      </c>
      <c r="S20" s="264"/>
      <c r="T20" s="264"/>
      <c r="U20" s="263"/>
      <c r="V20" s="230">
        <v>1928.4</v>
      </c>
      <c r="W20" s="109"/>
      <c r="X20" s="108">
        <v>2590.9</v>
      </c>
      <c r="Y20" s="266"/>
      <c r="Z20" s="132">
        <v>2590.1</v>
      </c>
      <c r="AA20" s="84"/>
      <c r="AB20" s="132">
        <v>2479.6729999999998</v>
      </c>
      <c r="AC20" s="264"/>
      <c r="AD20" s="264"/>
      <c r="AE20" s="263"/>
      <c r="AF20" s="230">
        <v>2429.8490000000002</v>
      </c>
      <c r="AG20" s="109"/>
      <c r="AH20" s="108">
        <v>2408.4960000000001</v>
      </c>
      <c r="AI20" s="266"/>
      <c r="AJ20" s="265">
        <v>2530.4</v>
      </c>
      <c r="AK20" s="84"/>
      <c r="AL20" s="265">
        <v>2595.4589999999998</v>
      </c>
      <c r="AM20" s="264"/>
      <c r="AN20" s="264"/>
      <c r="AO20" s="263"/>
      <c r="AP20" s="230">
        <v>2626.2939999999999</v>
      </c>
      <c r="AQ20" s="109"/>
      <c r="AR20" s="108">
        <v>2003.7339999999999</v>
      </c>
      <c r="AS20" s="266"/>
      <c r="AT20" s="265">
        <v>2057.6999999999998</v>
      </c>
      <c r="AU20" s="84"/>
      <c r="AV20" s="265">
        <v>2138.9749999999999</v>
      </c>
      <c r="AW20" s="264"/>
      <c r="AX20" s="264"/>
      <c r="AY20" s="263"/>
      <c r="AZ20" s="230">
        <v>2327.4319999999998</v>
      </c>
      <c r="BA20" s="109"/>
      <c r="BB20" s="228">
        <v>1967.6</v>
      </c>
      <c r="BC20" s="256"/>
      <c r="BD20" s="132">
        <v>1993.432</v>
      </c>
      <c r="BE20" s="262"/>
      <c r="BF20" s="132">
        <v>1994.7669999999998</v>
      </c>
      <c r="BG20" s="256"/>
      <c r="BH20" s="256"/>
      <c r="BI20" s="261"/>
      <c r="BJ20" s="260">
        <v>2044.752</v>
      </c>
      <c r="BK20" s="259"/>
      <c r="BL20" s="108">
        <v>1833.8689999999999</v>
      </c>
      <c r="BM20" s="256"/>
      <c r="BN20" s="108">
        <v>1822.58</v>
      </c>
      <c r="BO20" s="258"/>
      <c r="BP20" s="257">
        <v>1868.1669999999999</v>
      </c>
      <c r="BQ20" s="256"/>
      <c r="BR20" s="256"/>
      <c r="BS20" s="255"/>
      <c r="BT20" s="228">
        <v>1886.241</v>
      </c>
    </row>
    <row r="21" spans="1:72" ht="13.5" customHeight="1" x14ac:dyDescent="0.15">
      <c r="B21" s="1" t="s">
        <v>158</v>
      </c>
      <c r="D21" s="16">
        <v>1313.0409999999999</v>
      </c>
      <c r="E21" s="251"/>
      <c r="F21" s="15">
        <v>1313.2</v>
      </c>
      <c r="G21" s="254"/>
      <c r="H21" s="15">
        <v>1362.4</v>
      </c>
      <c r="I21" s="251"/>
      <c r="J21" s="251"/>
      <c r="K21" s="250"/>
      <c r="L21" s="137">
        <v>1429.3</v>
      </c>
      <c r="N21" s="16">
        <v>1659.7650000000001</v>
      </c>
      <c r="O21" s="251"/>
      <c r="P21" s="15">
        <v>1561.2</v>
      </c>
      <c r="Q21" s="254"/>
      <c r="R21" s="15">
        <v>1472.7</v>
      </c>
      <c r="S21" s="251"/>
      <c r="T21" s="251"/>
      <c r="U21" s="250"/>
      <c r="V21" s="137">
        <v>1307.5999999999999</v>
      </c>
      <c r="X21" s="16">
        <v>1937.9</v>
      </c>
      <c r="Y21" s="251"/>
      <c r="Z21" s="15">
        <v>1941.4</v>
      </c>
      <c r="AA21" s="254"/>
      <c r="AB21" s="15">
        <v>1769.6030000000001</v>
      </c>
      <c r="AC21" s="251"/>
      <c r="AD21" s="251"/>
      <c r="AE21" s="250"/>
      <c r="AF21" s="137">
        <v>1626.4</v>
      </c>
      <c r="AH21" s="16">
        <v>1911.039</v>
      </c>
      <c r="AI21" s="251"/>
      <c r="AJ21" s="16">
        <v>1965.1</v>
      </c>
      <c r="AK21" s="254"/>
      <c r="AL21" s="16">
        <v>1987.2</v>
      </c>
      <c r="AM21" s="251"/>
      <c r="AN21" s="251"/>
      <c r="AO21" s="250"/>
      <c r="AP21" s="137">
        <v>1962.2959999999998</v>
      </c>
      <c r="AR21" s="16">
        <v>1724.1349999999998</v>
      </c>
      <c r="AS21" s="251"/>
      <c r="AT21" s="16">
        <v>1783.9</v>
      </c>
      <c r="AU21" s="254"/>
      <c r="AV21" s="16">
        <v>1828.9950000000001</v>
      </c>
      <c r="AW21" s="251"/>
      <c r="AX21" s="251"/>
      <c r="AY21" s="250"/>
      <c r="AZ21" s="137">
        <v>1896.4330000000002</v>
      </c>
      <c r="BB21" s="231">
        <v>1702.64</v>
      </c>
      <c r="BC21" s="248"/>
      <c r="BD21" s="15">
        <v>1752.5</v>
      </c>
      <c r="BE21" s="19"/>
      <c r="BF21" s="15">
        <v>1764.7099999999998</v>
      </c>
      <c r="BG21" s="248"/>
      <c r="BH21" s="248"/>
      <c r="BI21" s="249"/>
      <c r="BJ21" s="253">
        <v>1776.5619999999999</v>
      </c>
      <c r="BK21" s="252"/>
      <c r="BL21" s="16">
        <v>1612.9690000000001</v>
      </c>
      <c r="BM21" s="248"/>
      <c r="BN21" s="16">
        <v>1637.6209999999999</v>
      </c>
      <c r="BO21" s="17"/>
      <c r="BP21" s="14">
        <v>1660.079</v>
      </c>
      <c r="BQ21" s="248"/>
      <c r="BR21" s="248"/>
      <c r="BS21" s="238"/>
      <c r="BT21" s="231">
        <v>1644.4580000000001</v>
      </c>
    </row>
    <row r="22" spans="1:72" ht="13.5" customHeight="1" x14ac:dyDescent="0.15">
      <c r="B22" s="1" t="s">
        <v>157</v>
      </c>
      <c r="D22" s="16">
        <v>108.22</v>
      </c>
      <c r="E22" s="251"/>
      <c r="F22" s="15">
        <v>90.1</v>
      </c>
      <c r="G22" s="19"/>
      <c r="H22" s="15">
        <v>176.5</v>
      </c>
      <c r="I22" s="251"/>
      <c r="J22" s="251"/>
      <c r="K22" s="250"/>
      <c r="L22" s="137">
        <v>180.2</v>
      </c>
      <c r="N22" s="16">
        <v>318.53399999999999</v>
      </c>
      <c r="O22" s="251"/>
      <c r="P22" s="15">
        <v>288.2</v>
      </c>
      <c r="Q22" s="19"/>
      <c r="R22" s="15">
        <v>265</v>
      </c>
      <c r="S22" s="251"/>
      <c r="T22" s="251"/>
      <c r="U22" s="250"/>
      <c r="V22" s="137">
        <v>191.3</v>
      </c>
      <c r="X22" s="16">
        <v>170.5</v>
      </c>
      <c r="Y22" s="251"/>
      <c r="Z22" s="15">
        <v>169</v>
      </c>
      <c r="AA22" s="19"/>
      <c r="AB22" s="15">
        <v>223.87100000000001</v>
      </c>
      <c r="AC22" s="251"/>
      <c r="AD22" s="251"/>
      <c r="AE22" s="250"/>
      <c r="AF22" s="137">
        <v>310.35399999999998</v>
      </c>
      <c r="AH22" s="16">
        <v>92.587999999999994</v>
      </c>
      <c r="AI22" s="251"/>
      <c r="AJ22" s="16">
        <v>113</v>
      </c>
      <c r="AK22" s="19"/>
      <c r="AL22" s="16">
        <v>132.328</v>
      </c>
      <c r="AM22" s="251"/>
      <c r="AN22" s="251"/>
      <c r="AO22" s="250"/>
      <c r="AP22" s="137">
        <v>172.762</v>
      </c>
      <c r="AR22" s="16">
        <v>-28.062999999999999</v>
      </c>
      <c r="AS22" s="251"/>
      <c r="AT22" s="16">
        <v>-52.1</v>
      </c>
      <c r="AU22" s="19"/>
      <c r="AV22" s="16">
        <v>-34.210999999999999</v>
      </c>
      <c r="AW22" s="251"/>
      <c r="AX22" s="251"/>
      <c r="AY22" s="250"/>
      <c r="AZ22" s="137">
        <v>46.320999999999998</v>
      </c>
      <c r="BB22" s="238">
        <v>2.4900000000000002</v>
      </c>
      <c r="BC22" s="248"/>
      <c r="BD22" s="16">
        <v>-25.285</v>
      </c>
      <c r="BE22" s="19"/>
      <c r="BF22" s="16">
        <v>-58.234000000000002</v>
      </c>
      <c r="BG22" s="248"/>
      <c r="BH22" s="248"/>
      <c r="BI22" s="249"/>
      <c r="BJ22" s="84">
        <v>-32.358999999999995</v>
      </c>
      <c r="BK22" s="236"/>
      <c r="BL22" s="16">
        <v>7.8780000000000001</v>
      </c>
      <c r="BM22" s="248"/>
      <c r="BN22" s="16">
        <v>-25.902999999999999</v>
      </c>
      <c r="BO22" s="17"/>
      <c r="BP22" s="14">
        <v>-24.812999999999999</v>
      </c>
      <c r="BQ22" s="248"/>
      <c r="BR22" s="248"/>
      <c r="BS22" s="238"/>
      <c r="BT22" s="16">
        <v>-16.137</v>
      </c>
    </row>
    <row r="23" spans="1:72" ht="13.5" customHeight="1" thickBot="1" x14ac:dyDescent="0.2">
      <c r="B23" s="11" t="s">
        <v>245</v>
      </c>
      <c r="C23" s="11"/>
      <c r="D23" s="10">
        <v>408.16899999999998</v>
      </c>
      <c r="E23" s="247"/>
      <c r="F23" s="9">
        <v>401.1</v>
      </c>
      <c r="G23" s="245"/>
      <c r="H23" s="9">
        <v>423.6</v>
      </c>
      <c r="I23" s="247"/>
      <c r="J23" s="247"/>
      <c r="K23" s="246"/>
      <c r="L23" s="221">
        <v>432.2</v>
      </c>
      <c r="M23" s="11"/>
      <c r="N23" s="10">
        <v>498.94099999999997</v>
      </c>
      <c r="O23" s="247"/>
      <c r="P23" s="9">
        <v>485.2</v>
      </c>
      <c r="Q23" s="245"/>
      <c r="R23" s="9">
        <v>446.7</v>
      </c>
      <c r="S23" s="247"/>
      <c r="T23" s="247"/>
      <c r="U23" s="246"/>
      <c r="V23" s="221">
        <v>429.5</v>
      </c>
      <c r="W23" s="11"/>
      <c r="X23" s="10">
        <v>482.5</v>
      </c>
      <c r="Y23" s="247"/>
      <c r="Z23" s="9">
        <v>479.8</v>
      </c>
      <c r="AA23" s="245"/>
      <c r="AB23" s="9">
        <v>486.19900000000001</v>
      </c>
      <c r="AC23" s="247"/>
      <c r="AD23" s="247"/>
      <c r="AE23" s="246"/>
      <c r="AF23" s="221">
        <v>493.09499999999997</v>
      </c>
      <c r="AG23" s="11"/>
      <c r="AH23" s="10">
        <v>404.86900000000003</v>
      </c>
      <c r="AI23" s="247"/>
      <c r="AJ23" s="10">
        <v>452.3</v>
      </c>
      <c r="AK23" s="245"/>
      <c r="AL23" s="10">
        <v>475.98999999999995</v>
      </c>
      <c r="AM23" s="247"/>
      <c r="AN23" s="247"/>
      <c r="AO23" s="246"/>
      <c r="AP23" s="221">
        <v>491.23599999999999</v>
      </c>
      <c r="AQ23" s="11"/>
      <c r="AR23" s="10">
        <v>307.66199999999998</v>
      </c>
      <c r="AS23" s="247"/>
      <c r="AT23" s="10">
        <v>325.89999999999998</v>
      </c>
      <c r="AU23" s="245"/>
      <c r="AV23" s="10">
        <v>344.19099999999997</v>
      </c>
      <c r="AW23" s="247"/>
      <c r="AX23" s="247"/>
      <c r="AY23" s="246"/>
      <c r="AZ23" s="221">
        <v>384.678</v>
      </c>
      <c r="BA23" s="11"/>
      <c r="BB23" s="239">
        <v>262.48</v>
      </c>
      <c r="BC23" s="240"/>
      <c r="BD23" s="9">
        <v>266.21699999999998</v>
      </c>
      <c r="BE23" s="245"/>
      <c r="BF23" s="9">
        <v>288.291</v>
      </c>
      <c r="BG23" s="240"/>
      <c r="BH23" s="240"/>
      <c r="BI23" s="244"/>
      <c r="BJ23" s="243">
        <v>300.54899999999998</v>
      </c>
      <c r="BK23" s="242"/>
      <c r="BL23" s="10">
        <v>213.02199999999999</v>
      </c>
      <c r="BM23" s="240"/>
      <c r="BN23" s="10">
        <v>210.86199999999999</v>
      </c>
      <c r="BO23" s="241"/>
      <c r="BP23" s="8">
        <v>232.90100000000001</v>
      </c>
      <c r="BQ23" s="240"/>
      <c r="BR23" s="240"/>
      <c r="BS23" s="239"/>
      <c r="BT23" s="239">
        <v>257.91999999999996</v>
      </c>
    </row>
    <row r="24" spans="1:72" ht="15" thickTop="1" x14ac:dyDescent="0.15">
      <c r="D24" s="235"/>
      <c r="E24" s="235"/>
      <c r="F24" s="235"/>
      <c r="G24" s="234"/>
      <c r="H24" s="14"/>
      <c r="I24" s="234"/>
      <c r="J24" s="234"/>
      <c r="K24" s="233"/>
      <c r="L24" s="233"/>
      <c r="N24" s="235"/>
      <c r="O24" s="235"/>
      <c r="P24" s="235"/>
      <c r="Q24" s="234"/>
      <c r="R24" s="14"/>
      <c r="S24" s="234"/>
      <c r="T24" s="234"/>
      <c r="U24" s="233"/>
      <c r="V24" s="233"/>
      <c r="X24" s="235"/>
      <c r="Y24" s="235"/>
      <c r="Z24" s="235"/>
      <c r="AA24" s="234"/>
      <c r="AB24" s="14"/>
      <c r="AC24" s="234"/>
      <c r="AD24" s="234"/>
      <c r="AE24" s="233"/>
      <c r="AF24" s="233"/>
      <c r="AH24" s="235"/>
      <c r="AI24" s="235"/>
      <c r="AJ24" s="235"/>
      <c r="AK24" s="234"/>
      <c r="AL24" s="14"/>
      <c r="AM24" s="234"/>
      <c r="AN24" s="234"/>
      <c r="AO24" s="233"/>
      <c r="AP24" s="233"/>
      <c r="AR24" s="235"/>
      <c r="AS24" s="235"/>
      <c r="AT24" s="235"/>
      <c r="AU24" s="234"/>
      <c r="AV24" s="14"/>
      <c r="AW24" s="234"/>
      <c r="AX24" s="234"/>
      <c r="AY24" s="233"/>
      <c r="AZ24" s="233"/>
      <c r="BA24" s="2"/>
      <c r="BB24" s="235"/>
      <c r="BC24" s="235"/>
      <c r="BD24" s="235"/>
      <c r="BE24" s="234"/>
      <c r="BF24" s="238"/>
      <c r="BG24" s="234"/>
      <c r="BH24" s="234"/>
      <c r="BI24" s="233"/>
      <c r="BJ24" s="237"/>
      <c r="BK24" s="236"/>
      <c r="BL24" s="235"/>
      <c r="BM24" s="235"/>
      <c r="BN24" s="235"/>
      <c r="BO24" s="234"/>
      <c r="BP24" s="14"/>
      <c r="BQ24" s="234"/>
      <c r="BR24" s="234"/>
      <c r="BS24" s="233"/>
      <c r="BT24" s="233"/>
    </row>
    <row r="25" spans="1:72" s="141" customFormat="1" ht="18" x14ac:dyDescent="0.15">
      <c r="B25" s="60" t="s">
        <v>156</v>
      </c>
      <c r="H25" s="142"/>
      <c r="R25" s="142"/>
      <c r="AB25" s="142"/>
      <c r="AL25" s="142"/>
      <c r="AV25" s="142"/>
      <c r="BF25" s="142"/>
      <c r="BK25" s="143"/>
      <c r="BP25" s="142"/>
    </row>
    <row r="26" spans="1:72" ht="16.5" x14ac:dyDescent="0.15">
      <c r="B26" s="1" t="s">
        <v>143</v>
      </c>
      <c r="D26" s="57" t="s">
        <v>262</v>
      </c>
      <c r="E26" s="57"/>
      <c r="F26" s="57"/>
      <c r="G26" s="57"/>
      <c r="H26" s="59"/>
      <c r="I26" s="57"/>
      <c r="J26" s="57"/>
      <c r="K26" s="57"/>
      <c r="L26" s="57"/>
      <c r="N26" s="57" t="str">
        <f>N5</f>
        <v>Fiscal 2015 （From Apr. 1, 2015 to Mar. 31, 2016）</v>
      </c>
      <c r="O26" s="57"/>
      <c r="P26" s="57"/>
      <c r="Q26" s="57"/>
      <c r="R26" s="59"/>
      <c r="S26" s="57"/>
      <c r="T26" s="57"/>
      <c r="U26" s="57"/>
      <c r="V26" s="57"/>
      <c r="X26" s="57" t="str">
        <f>X5</f>
        <v>Fiscal 2014 （From Apr. 1, 2014 to Mar. 31, 2015）</v>
      </c>
      <c r="Y26" s="57"/>
      <c r="Z26" s="57"/>
      <c r="AA26" s="57"/>
      <c r="AB26" s="59"/>
      <c r="AC26" s="57"/>
      <c r="AD26" s="57"/>
      <c r="AE26" s="57"/>
      <c r="AF26" s="57"/>
      <c r="AH26" s="271" t="str">
        <f>AH5</f>
        <v>Fiscal 2013 （From Apr. 1, 2013 to Mar. 31, 2014）</v>
      </c>
      <c r="AI26" s="271"/>
      <c r="AJ26" s="271"/>
      <c r="AK26" s="271"/>
      <c r="AL26" s="275"/>
      <c r="AM26" s="271"/>
      <c r="AN26" s="271"/>
      <c r="AO26" s="271"/>
      <c r="AP26" s="271"/>
      <c r="AR26" s="271" t="str">
        <f>AR5</f>
        <v>Fiscal 2012 （From Apr. 1, 2012 to Mar. 31, 2013）</v>
      </c>
      <c r="AS26" s="271"/>
      <c r="AT26" s="271"/>
      <c r="AU26" s="271"/>
      <c r="AV26" s="275"/>
      <c r="AW26" s="271"/>
      <c r="AX26" s="271"/>
      <c r="AY26" s="271"/>
      <c r="AZ26" s="271"/>
      <c r="BB26" s="54" t="s">
        <v>130</v>
      </c>
      <c r="BC26" s="54"/>
      <c r="BD26" s="54"/>
      <c r="BE26" s="54"/>
      <c r="BF26" s="58"/>
      <c r="BG26" s="54"/>
      <c r="BH26" s="54"/>
      <c r="BI26" s="54"/>
      <c r="BJ26" s="54"/>
      <c r="BK26" s="55"/>
      <c r="BL26" s="54" t="s">
        <v>129</v>
      </c>
      <c r="BM26" s="54"/>
      <c r="BN26" s="54"/>
      <c r="BO26" s="54"/>
      <c r="BP26" s="58"/>
      <c r="BQ26" s="54"/>
      <c r="BR26" s="54"/>
      <c r="BS26" s="54"/>
      <c r="BT26" s="54"/>
    </row>
    <row r="27" spans="1:72" s="2" customFormat="1" ht="3.75" customHeight="1" x14ac:dyDescent="0.15">
      <c r="D27" s="55"/>
      <c r="E27" s="55"/>
      <c r="F27" s="55"/>
      <c r="G27" s="55"/>
      <c r="H27" s="56"/>
      <c r="I27" s="55"/>
      <c r="J27" s="55"/>
      <c r="K27" s="55"/>
      <c r="L27" s="57"/>
      <c r="N27" s="55"/>
      <c r="O27" s="55"/>
      <c r="P27" s="55"/>
      <c r="Q27" s="55"/>
      <c r="R27" s="56"/>
      <c r="S27" s="55"/>
      <c r="T27" s="55"/>
      <c r="U27" s="55"/>
      <c r="V27" s="57"/>
      <c r="X27" s="55"/>
      <c r="Y27" s="55"/>
      <c r="Z27" s="55"/>
      <c r="AA27" s="55"/>
      <c r="AB27" s="56"/>
      <c r="AC27" s="55"/>
      <c r="AD27" s="55"/>
      <c r="AE27" s="55"/>
      <c r="AF27" s="57"/>
      <c r="AH27" s="55"/>
      <c r="AI27" s="55"/>
      <c r="AJ27" s="55"/>
      <c r="AK27" s="55"/>
      <c r="AL27" s="56"/>
      <c r="AM27" s="55"/>
      <c r="AN27" s="55"/>
      <c r="AO27" s="55"/>
      <c r="AP27" s="271"/>
      <c r="AR27" s="55"/>
      <c r="AS27" s="55"/>
      <c r="AT27" s="55"/>
      <c r="AU27" s="55"/>
      <c r="AV27" s="56"/>
      <c r="AW27" s="55"/>
      <c r="AX27" s="55"/>
      <c r="AY27" s="55"/>
      <c r="AZ27" s="271"/>
      <c r="BB27" s="55"/>
      <c r="BC27" s="55"/>
      <c r="BD27" s="55"/>
      <c r="BE27" s="55"/>
      <c r="BF27" s="56"/>
      <c r="BG27" s="55"/>
      <c r="BH27" s="55"/>
      <c r="BI27" s="55"/>
      <c r="BJ27" s="54"/>
      <c r="BK27" s="55"/>
      <c r="BL27" s="55"/>
      <c r="BM27" s="55"/>
      <c r="BN27" s="55"/>
      <c r="BO27" s="55"/>
      <c r="BP27" s="56"/>
      <c r="BQ27" s="55"/>
      <c r="BR27" s="55"/>
      <c r="BS27" s="55"/>
      <c r="BT27" s="54"/>
    </row>
    <row r="28" spans="1:72" x14ac:dyDescent="0.15">
      <c r="D28" s="51"/>
      <c r="E28" s="51"/>
      <c r="F28" s="49" t="s">
        <v>17</v>
      </c>
      <c r="G28" s="1"/>
      <c r="H28" s="50"/>
      <c r="I28" s="49"/>
      <c r="J28" s="49" t="s">
        <v>16</v>
      </c>
      <c r="K28" s="1"/>
      <c r="L28" s="53" t="s">
        <v>15</v>
      </c>
      <c r="N28" s="51"/>
      <c r="O28" s="51"/>
      <c r="P28" s="49" t="s">
        <v>17</v>
      </c>
      <c r="Q28" s="1"/>
      <c r="R28" s="50"/>
      <c r="S28" s="49"/>
      <c r="T28" s="49" t="s">
        <v>16</v>
      </c>
      <c r="U28" s="1"/>
      <c r="V28" s="53" t="s">
        <v>15</v>
      </c>
      <c r="X28" s="51"/>
      <c r="Y28" s="51"/>
      <c r="Z28" s="49" t="s">
        <v>17</v>
      </c>
      <c r="AA28" s="1"/>
      <c r="AB28" s="50"/>
      <c r="AC28" s="49"/>
      <c r="AD28" s="49" t="s">
        <v>16</v>
      </c>
      <c r="AE28" s="1"/>
      <c r="AF28" s="53" t="s">
        <v>15</v>
      </c>
      <c r="AH28" s="51"/>
      <c r="AI28" s="51"/>
      <c r="AJ28" s="49" t="s">
        <v>17</v>
      </c>
      <c r="AK28" s="1"/>
      <c r="AL28" s="50"/>
      <c r="AM28" s="49"/>
      <c r="AN28" s="49" t="s">
        <v>16</v>
      </c>
      <c r="AO28" s="1"/>
      <c r="AP28" s="272" t="s">
        <v>15</v>
      </c>
      <c r="AR28" s="51"/>
      <c r="AS28" s="51"/>
      <c r="AT28" s="49" t="s">
        <v>17</v>
      </c>
      <c r="AU28" s="1"/>
      <c r="AV28" s="50"/>
      <c r="AW28" s="49"/>
      <c r="AX28" s="49" t="s">
        <v>16</v>
      </c>
      <c r="AY28" s="1"/>
      <c r="AZ28" s="272" t="s">
        <v>15</v>
      </c>
      <c r="BB28" s="51"/>
      <c r="BC28" s="51"/>
      <c r="BD28" s="49" t="s">
        <v>17</v>
      </c>
      <c r="BF28" s="50"/>
      <c r="BG28" s="49"/>
      <c r="BH28" s="49" t="s">
        <v>16</v>
      </c>
      <c r="BJ28" s="48" t="s">
        <v>15</v>
      </c>
      <c r="BK28" s="52"/>
      <c r="BL28" s="51"/>
      <c r="BM28" s="51"/>
      <c r="BN28" s="49" t="s">
        <v>17</v>
      </c>
      <c r="BO28" s="1"/>
      <c r="BP28" s="50"/>
      <c r="BQ28" s="49"/>
      <c r="BR28" s="49" t="s">
        <v>16</v>
      </c>
      <c r="BS28" s="1"/>
      <c r="BT28" s="48" t="s">
        <v>15</v>
      </c>
    </row>
    <row r="29" spans="1:72" s="42" customFormat="1" ht="12" x14ac:dyDescent="0.15">
      <c r="D29" s="42" t="s">
        <v>14</v>
      </c>
      <c r="E29" s="42" t="s">
        <v>13</v>
      </c>
      <c r="F29" s="44"/>
      <c r="H29" s="45" t="s">
        <v>12</v>
      </c>
      <c r="I29" s="42" t="s">
        <v>11</v>
      </c>
      <c r="J29" s="44"/>
      <c r="L29" s="47"/>
      <c r="N29" s="42" t="s">
        <v>14</v>
      </c>
      <c r="O29" s="42" t="s">
        <v>13</v>
      </c>
      <c r="P29" s="44"/>
      <c r="R29" s="45" t="s">
        <v>12</v>
      </c>
      <c r="S29" s="42" t="s">
        <v>11</v>
      </c>
      <c r="T29" s="44"/>
      <c r="V29" s="47"/>
      <c r="X29" s="42" t="s">
        <v>14</v>
      </c>
      <c r="Y29" s="42" t="s">
        <v>13</v>
      </c>
      <c r="Z29" s="44"/>
      <c r="AB29" s="45" t="s">
        <v>12</v>
      </c>
      <c r="AC29" s="42" t="s">
        <v>11</v>
      </c>
      <c r="AD29" s="44"/>
      <c r="AF29" s="47"/>
      <c r="AH29" s="42" t="s">
        <v>14</v>
      </c>
      <c r="AI29" s="42" t="s">
        <v>13</v>
      </c>
      <c r="AJ29" s="44"/>
      <c r="AL29" s="45" t="s">
        <v>128</v>
      </c>
      <c r="AM29" s="42" t="s">
        <v>11</v>
      </c>
      <c r="AN29" s="44"/>
      <c r="AP29" s="273"/>
      <c r="AR29" s="42" t="s">
        <v>14</v>
      </c>
      <c r="AS29" s="42" t="s">
        <v>13</v>
      </c>
      <c r="AT29" s="44"/>
      <c r="AV29" s="45" t="s">
        <v>128</v>
      </c>
      <c r="AW29" s="42" t="s">
        <v>127</v>
      </c>
      <c r="AX29" s="44"/>
      <c r="AZ29" s="273"/>
      <c r="BB29" s="42" t="s">
        <v>14</v>
      </c>
      <c r="BC29" s="42" t="s">
        <v>13</v>
      </c>
      <c r="BD29" s="44"/>
      <c r="BF29" s="45" t="s">
        <v>128</v>
      </c>
      <c r="BG29" s="42" t="s">
        <v>127</v>
      </c>
      <c r="BH29" s="44"/>
      <c r="BJ29" s="43"/>
      <c r="BK29" s="46"/>
      <c r="BL29" s="42" t="s">
        <v>14</v>
      </c>
      <c r="BM29" s="42" t="s">
        <v>13</v>
      </c>
      <c r="BN29" s="44"/>
      <c r="BP29" s="45" t="s">
        <v>128</v>
      </c>
      <c r="BQ29" s="42" t="s">
        <v>127</v>
      </c>
      <c r="BR29" s="44"/>
      <c r="BT29" s="43"/>
    </row>
    <row r="30" spans="1:72" s="35" customFormat="1" ht="24" customHeight="1" x14ac:dyDescent="0.15">
      <c r="D30" s="35" t="s">
        <v>253</v>
      </c>
      <c r="E30" s="35" t="s">
        <v>254</v>
      </c>
      <c r="F30" s="37" t="s">
        <v>255</v>
      </c>
      <c r="H30" s="38" t="s">
        <v>256</v>
      </c>
      <c r="I30" s="35" t="s">
        <v>261</v>
      </c>
      <c r="J30" s="37" t="s">
        <v>259</v>
      </c>
      <c r="L30" s="40" t="s">
        <v>260</v>
      </c>
      <c r="N30" s="35" t="s">
        <v>236</v>
      </c>
      <c r="O30" s="35" t="s">
        <v>237</v>
      </c>
      <c r="P30" s="37" t="s">
        <v>238</v>
      </c>
      <c r="R30" s="38" t="s">
        <v>239</v>
      </c>
      <c r="S30" s="35" t="s">
        <v>240</v>
      </c>
      <c r="T30" s="37" t="s">
        <v>241</v>
      </c>
      <c r="V30" s="40" t="s">
        <v>242</v>
      </c>
      <c r="X30" s="35" t="s">
        <v>222</v>
      </c>
      <c r="Y30" s="35" t="s">
        <v>223</v>
      </c>
      <c r="Z30" s="37" t="s">
        <v>224</v>
      </c>
      <c r="AB30" s="38" t="s">
        <v>225</v>
      </c>
      <c r="AC30" s="35" t="s">
        <v>226</v>
      </c>
      <c r="AD30" s="37" t="s">
        <v>229</v>
      </c>
      <c r="AF30" s="40" t="s">
        <v>230</v>
      </c>
      <c r="AH30" s="35" t="s">
        <v>199</v>
      </c>
      <c r="AI30" s="35" t="s">
        <v>200</v>
      </c>
      <c r="AJ30" s="37" t="s">
        <v>201</v>
      </c>
      <c r="AL30" s="38" t="s">
        <v>202</v>
      </c>
      <c r="AM30" s="35" t="s">
        <v>203</v>
      </c>
      <c r="AN30" s="37" t="s">
        <v>204</v>
      </c>
      <c r="AP30" s="274" t="s">
        <v>205</v>
      </c>
      <c r="AR30" s="35" t="s">
        <v>126</v>
      </c>
      <c r="AS30" s="35" t="s">
        <v>125</v>
      </c>
      <c r="AT30" s="37" t="s">
        <v>124</v>
      </c>
      <c r="AV30" s="38" t="s">
        <v>123</v>
      </c>
      <c r="AW30" s="35" t="s">
        <v>122</v>
      </c>
      <c r="AX30" s="37" t="s">
        <v>121</v>
      </c>
      <c r="AZ30" s="274" t="s">
        <v>120</v>
      </c>
      <c r="BB30" s="35" t="s">
        <v>119</v>
      </c>
      <c r="BC30" s="35" t="s">
        <v>118</v>
      </c>
      <c r="BD30" s="37" t="s">
        <v>117</v>
      </c>
      <c r="BF30" s="38" t="s">
        <v>116</v>
      </c>
      <c r="BG30" s="35" t="s">
        <v>115</v>
      </c>
      <c r="BH30" s="37" t="s">
        <v>114</v>
      </c>
      <c r="BJ30" s="36" t="s">
        <v>113</v>
      </c>
      <c r="BK30" s="39"/>
      <c r="BL30" s="35" t="s">
        <v>40</v>
      </c>
      <c r="BM30" s="35" t="s">
        <v>112</v>
      </c>
      <c r="BN30" s="37" t="s">
        <v>38</v>
      </c>
      <c r="BP30" s="38" t="s">
        <v>111</v>
      </c>
      <c r="BQ30" s="35" t="s">
        <v>110</v>
      </c>
      <c r="BR30" s="37" t="s">
        <v>109</v>
      </c>
      <c r="BT30" s="36" t="s">
        <v>108</v>
      </c>
    </row>
    <row r="31" spans="1:72" s="141" customFormat="1" ht="5.0999999999999996" customHeight="1" x14ac:dyDescent="0.15">
      <c r="A31" s="192"/>
      <c r="H31" s="142"/>
      <c r="R31" s="142"/>
      <c r="AB31" s="142"/>
      <c r="AL31" s="142"/>
      <c r="AV31" s="142"/>
      <c r="BF31" s="142"/>
      <c r="BK31" s="143"/>
      <c r="BP31" s="142"/>
    </row>
    <row r="32" spans="1:72" ht="13.5" customHeight="1" thickBot="1" x14ac:dyDescent="0.2">
      <c r="B32" s="109" t="s">
        <v>155</v>
      </c>
      <c r="C32" s="109"/>
      <c r="D32" s="108">
        <v>1808.8029999999999</v>
      </c>
      <c r="E32" s="132">
        <f>+F32-D32</f>
        <v>1860.9970000000003</v>
      </c>
      <c r="F32" s="132">
        <v>3669.8</v>
      </c>
      <c r="G32" s="113"/>
      <c r="H32" s="107">
        <v>2107.6</v>
      </c>
      <c r="I32" s="108">
        <f>J32-H32</f>
        <v>2358.6</v>
      </c>
      <c r="J32" s="108">
        <f>L32-F32</f>
        <v>4466.2</v>
      </c>
      <c r="K32" s="107"/>
      <c r="L32" s="108">
        <v>8136</v>
      </c>
      <c r="M32" s="109"/>
      <c r="N32" s="108">
        <v>2304.1</v>
      </c>
      <c r="O32" s="132">
        <f>+P32-N32</f>
        <v>2248.5000000000005</v>
      </c>
      <c r="P32" s="132">
        <v>4552.6000000000004</v>
      </c>
      <c r="Q32" s="113"/>
      <c r="R32" s="107">
        <v>2136.4</v>
      </c>
      <c r="S32" s="108">
        <f>T32-R32</f>
        <v>2048.7999999999988</v>
      </c>
      <c r="T32" s="108">
        <f>V32-P32</f>
        <v>4185.1999999999989</v>
      </c>
      <c r="U32" s="107"/>
      <c r="V32" s="108">
        <v>8737.7999999999993</v>
      </c>
      <c r="W32" s="109"/>
      <c r="X32" s="108">
        <v>2640.85</v>
      </c>
      <c r="Y32" s="132">
        <v>2801.6</v>
      </c>
      <c r="Z32" s="132">
        <v>5442.4</v>
      </c>
      <c r="AA32" s="113"/>
      <c r="AB32" s="107">
        <v>2901.2330000000002</v>
      </c>
      <c r="AC32" s="108">
        <f>AD32-AB32</f>
        <v>2538.8670000000002</v>
      </c>
      <c r="AD32" s="108">
        <f>AF32-Z32</f>
        <v>5440.1</v>
      </c>
      <c r="AE32" s="107"/>
      <c r="AF32" s="108">
        <v>10882.5</v>
      </c>
      <c r="AG32" s="109"/>
      <c r="AH32" s="108">
        <v>2773.797</v>
      </c>
      <c r="AI32" s="134">
        <v>3003.8919999999998</v>
      </c>
      <c r="AJ32" s="134">
        <v>5777.6890000000003</v>
      </c>
      <c r="AK32" s="113"/>
      <c r="AL32" s="107">
        <v>3225.9</v>
      </c>
      <c r="AM32" s="230">
        <v>3408.4240000000004</v>
      </c>
      <c r="AN32" s="230">
        <v>6634.3240000000005</v>
      </c>
      <c r="AO32" s="133"/>
      <c r="AP32" s="230">
        <v>12412.013000000001</v>
      </c>
      <c r="AQ32" s="109"/>
      <c r="AR32" s="108">
        <v>2551.0129999999999</v>
      </c>
      <c r="AS32" s="134">
        <v>2638.1</v>
      </c>
      <c r="AT32" s="134">
        <v>5189.1000000000004</v>
      </c>
      <c r="AU32" s="113"/>
      <c r="AV32" s="107">
        <v>2865.5</v>
      </c>
      <c r="AW32" s="230">
        <v>3164.8370000000004</v>
      </c>
      <c r="AX32" s="230">
        <v>6030.3370000000004</v>
      </c>
      <c r="AY32" s="133"/>
      <c r="AZ32" s="230">
        <v>11219.474</v>
      </c>
      <c r="BA32" s="109"/>
      <c r="BB32" s="228">
        <v>2420.3000000000002</v>
      </c>
      <c r="BC32" s="108">
        <v>2659.2969999999996</v>
      </c>
      <c r="BD32" s="132">
        <v>5079.5969999999998</v>
      </c>
      <c r="BE32" s="113"/>
      <c r="BF32" s="132">
        <v>2710.8490000000002</v>
      </c>
      <c r="BG32" s="229">
        <v>2933.5</v>
      </c>
      <c r="BH32" s="229">
        <v>5644.2919999999995</v>
      </c>
      <c r="BI32" s="131"/>
      <c r="BJ32" s="229">
        <v>10723.888999999999</v>
      </c>
      <c r="BK32" s="229"/>
      <c r="BL32" s="108">
        <v>2235.183</v>
      </c>
      <c r="BM32" s="108">
        <v>2296.2820000000002</v>
      </c>
      <c r="BN32" s="108">
        <v>4531.4650000000001</v>
      </c>
      <c r="BO32" s="112"/>
      <c r="BP32" s="111">
        <v>2411.44</v>
      </c>
      <c r="BQ32" s="228">
        <v>2691.4910000000004</v>
      </c>
      <c r="BR32" s="228">
        <v>5102.9310000000005</v>
      </c>
      <c r="BS32" s="130"/>
      <c r="BT32" s="228">
        <v>9634.3960000000006</v>
      </c>
    </row>
    <row r="33" spans="1:72" ht="13.5" customHeight="1" x14ac:dyDescent="0.15">
      <c r="B33" s="1" t="s">
        <v>154</v>
      </c>
      <c r="D33" s="16">
        <v>1642.271</v>
      </c>
      <c r="E33" s="15">
        <f t="shared" ref="E33:E45" si="0">+F33-D33</f>
        <v>1699.829</v>
      </c>
      <c r="F33" s="124">
        <v>3342.1</v>
      </c>
      <c r="G33" s="85"/>
      <c r="H33" s="84">
        <v>1833.1</v>
      </c>
      <c r="I33" s="294">
        <f t="shared" ref="I33:I45" si="1">J33-H33</f>
        <v>2073.8000000000002</v>
      </c>
      <c r="J33" s="294">
        <f t="shared" ref="J33:J45" si="2">L33-F33</f>
        <v>3906.9</v>
      </c>
      <c r="K33" s="86"/>
      <c r="L33" s="16">
        <v>7249</v>
      </c>
      <c r="N33" s="16">
        <v>2082.3000000000002</v>
      </c>
      <c r="O33" s="15">
        <f t="shared" ref="O33:O45" si="3">+P33-N33</f>
        <v>2234.5999999999995</v>
      </c>
      <c r="P33" s="124">
        <v>4316.8999999999996</v>
      </c>
      <c r="Q33" s="85"/>
      <c r="R33" s="84">
        <v>2024.9</v>
      </c>
      <c r="S33" s="294">
        <f t="shared" ref="S33:S45" si="4">T33-R33</f>
        <v>1880.8000000000006</v>
      </c>
      <c r="T33" s="294">
        <f t="shared" ref="T33:T45" si="5">V33-P33</f>
        <v>3905.7000000000007</v>
      </c>
      <c r="U33" s="86"/>
      <c r="V33" s="16">
        <v>8222.6</v>
      </c>
      <c r="X33" s="16">
        <v>2504.3779999999997</v>
      </c>
      <c r="Y33" s="15">
        <v>2653</v>
      </c>
      <c r="Z33" s="124">
        <v>5157.3999999999996</v>
      </c>
      <c r="AA33" s="85"/>
      <c r="AB33" s="84">
        <v>2976.6580000000004</v>
      </c>
      <c r="AC33" s="294">
        <f t="shared" ref="AC33:AC45" si="6">AD33-AB33</f>
        <v>2398.8550000000005</v>
      </c>
      <c r="AD33" s="294">
        <f t="shared" ref="AD33:AD45" si="7">AF33-Z33</f>
        <v>5375.5130000000008</v>
      </c>
      <c r="AE33" s="86"/>
      <c r="AF33" s="16">
        <v>10532.913</v>
      </c>
      <c r="AH33" s="16">
        <v>2589.0169999999998</v>
      </c>
      <c r="AI33" s="123">
        <v>2783.5219999999999</v>
      </c>
      <c r="AJ33" s="127">
        <v>5372.5389999999998</v>
      </c>
      <c r="AK33" s="85"/>
      <c r="AL33" s="127">
        <v>3016.9430000000002</v>
      </c>
      <c r="AM33" s="227">
        <v>3248.1510000000003</v>
      </c>
      <c r="AN33" s="227">
        <v>6265.0940000000001</v>
      </c>
      <c r="AO33" s="121"/>
      <c r="AP33" s="137">
        <v>11637.633</v>
      </c>
      <c r="AR33" s="16">
        <v>2495.0619999999999</v>
      </c>
      <c r="AS33" s="123">
        <v>2409.4</v>
      </c>
      <c r="AT33" s="127">
        <v>4904.5</v>
      </c>
      <c r="AU33" s="85"/>
      <c r="AV33" s="127">
        <v>2630.4880000000003</v>
      </c>
      <c r="AW33" s="227">
        <v>2896.4110000000001</v>
      </c>
      <c r="AX33" s="227">
        <v>5526.8990000000003</v>
      </c>
      <c r="AY33" s="121"/>
      <c r="AZ33" s="137">
        <v>10431.380000000001</v>
      </c>
      <c r="BB33" s="231">
        <v>2173.89</v>
      </c>
      <c r="BC33" s="16">
        <v>2466.7339999999999</v>
      </c>
      <c r="BD33" s="15">
        <v>4640.6239999999998</v>
      </c>
      <c r="BE33" s="85"/>
      <c r="BF33" s="15">
        <v>2540.248</v>
      </c>
      <c r="BG33" s="226">
        <v>2698.7150000000001</v>
      </c>
      <c r="BH33" s="226">
        <v>5238.9629999999997</v>
      </c>
      <c r="BI33" s="115"/>
      <c r="BJ33" s="232">
        <v>9879.5869999999995</v>
      </c>
      <c r="BK33" s="232"/>
      <c r="BL33" s="16">
        <v>2090.2359999999999</v>
      </c>
      <c r="BM33" s="16">
        <v>2132.3220000000001</v>
      </c>
      <c r="BN33" s="16">
        <v>4222.558</v>
      </c>
      <c r="BO33" s="83"/>
      <c r="BP33" s="34">
        <v>2194.808</v>
      </c>
      <c r="BQ33" s="225">
        <v>2388.2440000000006</v>
      </c>
      <c r="BR33" s="225">
        <v>4583.0520000000006</v>
      </c>
      <c r="BS33" s="114"/>
      <c r="BT33" s="231">
        <v>8805.61</v>
      </c>
    </row>
    <row r="34" spans="1:72" ht="13.5" customHeight="1" x14ac:dyDescent="0.15">
      <c r="B34" s="1" t="s">
        <v>153</v>
      </c>
      <c r="D34" s="16">
        <v>166.53199999999998</v>
      </c>
      <c r="E34" s="15">
        <f t="shared" si="0"/>
        <v>161.06800000000004</v>
      </c>
      <c r="F34" s="124">
        <v>327.60000000000002</v>
      </c>
      <c r="G34" s="85"/>
      <c r="H34" s="84">
        <v>274.60000000000002</v>
      </c>
      <c r="I34" s="84">
        <f t="shared" si="1"/>
        <v>284.79999999999995</v>
      </c>
      <c r="J34" s="84">
        <f t="shared" si="2"/>
        <v>559.4</v>
      </c>
      <c r="K34" s="86"/>
      <c r="L34" s="16">
        <v>887</v>
      </c>
      <c r="N34" s="16">
        <v>221.8</v>
      </c>
      <c r="O34" s="15">
        <f t="shared" si="3"/>
        <v>13.899999999999977</v>
      </c>
      <c r="P34" s="124">
        <v>235.7</v>
      </c>
      <c r="Q34" s="85"/>
      <c r="R34" s="84">
        <v>111.5</v>
      </c>
      <c r="S34" s="84">
        <f t="shared" si="4"/>
        <v>168.00000000000006</v>
      </c>
      <c r="T34" s="84">
        <f t="shared" si="5"/>
        <v>279.50000000000006</v>
      </c>
      <c r="U34" s="86"/>
      <c r="V34" s="16">
        <v>515.20000000000005</v>
      </c>
      <c r="X34" s="16">
        <v>136.47200000000001</v>
      </c>
      <c r="Y34" s="15">
        <v>148.5</v>
      </c>
      <c r="Z34" s="124">
        <v>285</v>
      </c>
      <c r="AA34" s="85"/>
      <c r="AB34" s="84">
        <v>-75.424999999999997</v>
      </c>
      <c r="AC34" s="84">
        <f t="shared" si="6"/>
        <v>139.97199999999998</v>
      </c>
      <c r="AD34" s="84">
        <f t="shared" si="7"/>
        <v>64.546999999999969</v>
      </c>
      <c r="AE34" s="86"/>
      <c r="AF34" s="16">
        <v>349.54699999999997</v>
      </c>
      <c r="AH34" s="16">
        <v>184.78</v>
      </c>
      <c r="AI34" s="123">
        <v>220.37</v>
      </c>
      <c r="AJ34" s="127">
        <v>405.15</v>
      </c>
      <c r="AK34" s="85"/>
      <c r="AL34" s="127">
        <v>208.95700000000002</v>
      </c>
      <c r="AM34" s="135">
        <v>160.27300000000028</v>
      </c>
      <c r="AN34" s="135">
        <v>369.2300000000003</v>
      </c>
      <c r="AO34" s="121"/>
      <c r="AP34" s="137">
        <v>774.38000000000034</v>
      </c>
      <c r="AR34" s="16">
        <v>55.951000000000001</v>
      </c>
      <c r="AS34" s="123">
        <v>228.7</v>
      </c>
      <c r="AT34" s="127">
        <v>284.7</v>
      </c>
      <c r="AU34" s="85"/>
      <c r="AV34" s="127">
        <v>234.92599999999999</v>
      </c>
      <c r="AW34" s="135">
        <v>268.51199999999994</v>
      </c>
      <c r="AX34" s="135">
        <v>503.43799999999993</v>
      </c>
      <c r="AY34" s="121"/>
      <c r="AZ34" s="137">
        <v>788.09399999999994</v>
      </c>
      <c r="BB34" s="231">
        <v>246.39</v>
      </c>
      <c r="BC34" s="16">
        <v>192.58300000000003</v>
      </c>
      <c r="BD34" s="15">
        <v>438.97300000000001</v>
      </c>
      <c r="BE34" s="85"/>
      <c r="BF34" s="15">
        <v>170.601</v>
      </c>
      <c r="BG34" s="222">
        <v>234.72800000000001</v>
      </c>
      <c r="BH34" s="222">
        <v>405.32900000000001</v>
      </c>
      <c r="BI34" s="115"/>
      <c r="BJ34" s="232">
        <v>844.30200000000002</v>
      </c>
      <c r="BK34" s="232"/>
      <c r="BL34" s="16">
        <v>144.947</v>
      </c>
      <c r="BM34" s="16">
        <v>163.96</v>
      </c>
      <c r="BN34" s="16">
        <v>308.90700000000004</v>
      </c>
      <c r="BO34" s="83"/>
      <c r="BP34" s="34">
        <v>216.63200000000001</v>
      </c>
      <c r="BQ34" s="223">
        <v>303.24700000000001</v>
      </c>
      <c r="BR34" s="223">
        <v>519.87900000000002</v>
      </c>
      <c r="BS34" s="114"/>
      <c r="BT34" s="231">
        <v>828.78600000000006</v>
      </c>
    </row>
    <row r="35" spans="1:72" ht="13.5" customHeight="1" x14ac:dyDescent="0.15">
      <c r="B35" s="1" t="s">
        <v>152</v>
      </c>
      <c r="D35" s="16">
        <v>139.828</v>
      </c>
      <c r="E35" s="15">
        <f t="shared" si="0"/>
        <v>140.27200000000002</v>
      </c>
      <c r="F35" s="124">
        <v>280.10000000000002</v>
      </c>
      <c r="G35" s="85"/>
      <c r="H35" s="84">
        <v>151.19999999999999</v>
      </c>
      <c r="I35" s="84">
        <f t="shared" si="1"/>
        <v>157.30000000000001</v>
      </c>
      <c r="J35" s="84">
        <f t="shared" si="2"/>
        <v>308.5</v>
      </c>
      <c r="K35" s="86"/>
      <c r="L35" s="16">
        <v>588.6</v>
      </c>
      <c r="N35" s="16">
        <v>142.1</v>
      </c>
      <c r="O35" s="15">
        <f t="shared" si="3"/>
        <v>139.00000000000003</v>
      </c>
      <c r="P35" s="124">
        <v>281.10000000000002</v>
      </c>
      <c r="Q35" s="85"/>
      <c r="R35" s="84">
        <v>145.4</v>
      </c>
      <c r="S35" s="84">
        <f t="shared" si="4"/>
        <v>150.99999999999997</v>
      </c>
      <c r="T35" s="84">
        <f t="shared" si="5"/>
        <v>296.39999999999998</v>
      </c>
      <c r="U35" s="86"/>
      <c r="V35" s="16">
        <v>577.5</v>
      </c>
      <c r="X35" s="16">
        <v>133.76500000000001</v>
      </c>
      <c r="Y35" s="15">
        <v>137</v>
      </c>
      <c r="Z35" s="124">
        <v>270.8</v>
      </c>
      <c r="AA35" s="85"/>
      <c r="AB35" s="84">
        <v>144.13500000000005</v>
      </c>
      <c r="AC35" s="84">
        <f t="shared" si="6"/>
        <v>153.49699999999996</v>
      </c>
      <c r="AD35" s="84">
        <f t="shared" si="7"/>
        <v>297.63200000000001</v>
      </c>
      <c r="AE35" s="86"/>
      <c r="AF35" s="16">
        <v>568.43200000000002</v>
      </c>
      <c r="AH35" s="16">
        <v>131.17400000000001</v>
      </c>
      <c r="AI35" s="123">
        <v>134.547</v>
      </c>
      <c r="AJ35" s="127">
        <v>265.721</v>
      </c>
      <c r="AK35" s="85"/>
      <c r="AL35" s="127">
        <v>146.648</v>
      </c>
      <c r="AM35" s="135">
        <v>148.35399999999996</v>
      </c>
      <c r="AN35" s="135">
        <v>295.00199999999995</v>
      </c>
      <c r="AO35" s="121"/>
      <c r="AP35" s="137">
        <v>560.72299999999996</v>
      </c>
      <c r="AR35" s="16">
        <v>121.48599999999999</v>
      </c>
      <c r="AS35" s="123">
        <v>125.8</v>
      </c>
      <c r="AT35" s="127">
        <v>247.3</v>
      </c>
      <c r="AU35" s="85"/>
      <c r="AV35" s="127">
        <v>137.31599999999997</v>
      </c>
      <c r="AW35" s="135">
        <v>152.05600000000004</v>
      </c>
      <c r="AX35" s="135">
        <v>289.37200000000001</v>
      </c>
      <c r="AY35" s="121"/>
      <c r="AZ35" s="137">
        <v>536.62700000000007</v>
      </c>
      <c r="BB35" s="231">
        <v>121.82</v>
      </c>
      <c r="BC35" s="16">
        <v>121.90300000000002</v>
      </c>
      <c r="BD35" s="15">
        <v>243.72300000000001</v>
      </c>
      <c r="BE35" s="85"/>
      <c r="BF35" s="15">
        <v>131.315</v>
      </c>
      <c r="BG35" s="222">
        <v>141.42000000000002</v>
      </c>
      <c r="BH35" s="222">
        <v>272.73500000000001</v>
      </c>
      <c r="BI35" s="115"/>
      <c r="BJ35" s="232">
        <v>516.45799999999997</v>
      </c>
      <c r="BK35" s="232"/>
      <c r="BL35" s="16">
        <v>110.96400000000001</v>
      </c>
      <c r="BM35" s="16">
        <v>121.565</v>
      </c>
      <c r="BN35" s="16">
        <v>232.529</v>
      </c>
      <c r="BO35" s="83"/>
      <c r="BP35" s="34">
        <v>124.721</v>
      </c>
      <c r="BQ35" s="223">
        <v>137.13400000000001</v>
      </c>
      <c r="BR35" s="223">
        <v>261.85500000000002</v>
      </c>
      <c r="BS35" s="114"/>
      <c r="BT35" s="231">
        <v>494.38400000000001</v>
      </c>
    </row>
    <row r="36" spans="1:72" ht="13.5" customHeight="1" thickBot="1" x14ac:dyDescent="0.2">
      <c r="B36" s="109" t="s">
        <v>151</v>
      </c>
      <c r="C36" s="109"/>
      <c r="D36" s="108">
        <v>26.703999999999972</v>
      </c>
      <c r="E36" s="108">
        <f t="shared" si="0"/>
        <v>20.796000000000028</v>
      </c>
      <c r="F36" s="108">
        <v>47.5</v>
      </c>
      <c r="G36" s="113"/>
      <c r="H36" s="108">
        <v>123.4</v>
      </c>
      <c r="I36" s="108">
        <f t="shared" si="1"/>
        <v>127.49999999999997</v>
      </c>
      <c r="J36" s="108">
        <f t="shared" si="2"/>
        <v>250.89999999999998</v>
      </c>
      <c r="K36" s="107"/>
      <c r="L36" s="108">
        <v>298.39999999999998</v>
      </c>
      <c r="M36" s="109"/>
      <c r="N36" s="108">
        <v>79.7</v>
      </c>
      <c r="O36" s="108">
        <f t="shared" si="3"/>
        <v>-125.2</v>
      </c>
      <c r="P36" s="108">
        <v>-45.5</v>
      </c>
      <c r="Q36" s="113"/>
      <c r="R36" s="108">
        <v>-33.799999999999997</v>
      </c>
      <c r="S36" s="108">
        <f t="shared" si="4"/>
        <v>17.099999999999994</v>
      </c>
      <c r="T36" s="108">
        <f t="shared" si="5"/>
        <v>-16.700000000000003</v>
      </c>
      <c r="U36" s="107"/>
      <c r="V36" s="108">
        <v>-62.2</v>
      </c>
      <c r="W36" s="109"/>
      <c r="X36" s="108">
        <v>2.7069999999999999</v>
      </c>
      <c r="Y36" s="132">
        <v>11.6</v>
      </c>
      <c r="Z36" s="132">
        <v>14.3</v>
      </c>
      <c r="AA36" s="113"/>
      <c r="AB36" s="108">
        <v>-219.56000000000003</v>
      </c>
      <c r="AC36" s="108">
        <f t="shared" si="6"/>
        <v>-13.624999999999972</v>
      </c>
      <c r="AD36" s="108">
        <f t="shared" si="7"/>
        <v>-233.185</v>
      </c>
      <c r="AE36" s="107"/>
      <c r="AF36" s="108">
        <v>-218.88499999999999</v>
      </c>
      <c r="AG36" s="109"/>
      <c r="AH36" s="108">
        <v>53.605999999999995</v>
      </c>
      <c r="AI36" s="134">
        <v>85.822999999999993</v>
      </c>
      <c r="AJ36" s="134">
        <v>139.429</v>
      </c>
      <c r="AK36" s="113"/>
      <c r="AL36" s="134">
        <v>62.309000000000005</v>
      </c>
      <c r="AM36" s="230">
        <v>11.919000000000334</v>
      </c>
      <c r="AN36" s="230">
        <v>74.228000000000335</v>
      </c>
      <c r="AO36" s="133"/>
      <c r="AP36" s="230">
        <v>213.65700000000032</v>
      </c>
      <c r="AQ36" s="109"/>
      <c r="AR36" s="108">
        <v>-65.534999999999997</v>
      </c>
      <c r="AS36" s="134">
        <v>102.9</v>
      </c>
      <c r="AT36" s="134">
        <v>37.4</v>
      </c>
      <c r="AU36" s="113"/>
      <c r="AV36" s="134">
        <v>97.609999999999985</v>
      </c>
      <c r="AW36" s="230">
        <v>116.45599999999999</v>
      </c>
      <c r="AX36" s="230">
        <v>214.06599999999997</v>
      </c>
      <c r="AY36" s="133"/>
      <c r="AZ36" s="230">
        <v>251.46700000000001</v>
      </c>
      <c r="BA36" s="109"/>
      <c r="BB36" s="228">
        <v>124.57</v>
      </c>
      <c r="BC36" s="108">
        <v>70.680000000000007</v>
      </c>
      <c r="BD36" s="132">
        <v>195.25</v>
      </c>
      <c r="BE36" s="113"/>
      <c r="BF36" s="132">
        <v>39.286000000000001</v>
      </c>
      <c r="BG36" s="229">
        <v>93.308000000000007</v>
      </c>
      <c r="BH36" s="229">
        <v>132.59399999999999</v>
      </c>
      <c r="BI36" s="131"/>
      <c r="BJ36" s="229">
        <v>327.84399999999999</v>
      </c>
      <c r="BK36" s="229"/>
      <c r="BL36" s="108">
        <v>33.983000000000104</v>
      </c>
      <c r="BM36" s="108">
        <v>42.394999999999868</v>
      </c>
      <c r="BN36" s="108">
        <v>76.378</v>
      </c>
      <c r="BO36" s="112"/>
      <c r="BP36" s="111">
        <v>91.911000000000001</v>
      </c>
      <c r="BQ36" s="228">
        <v>166.113</v>
      </c>
      <c r="BR36" s="228">
        <v>258.024</v>
      </c>
      <c r="BS36" s="130"/>
      <c r="BT36" s="228">
        <v>334.40199999999999</v>
      </c>
    </row>
    <row r="37" spans="1:72" ht="13.5" customHeight="1" x14ac:dyDescent="0.15">
      <c r="B37" s="1" t="s">
        <v>150</v>
      </c>
      <c r="D37" s="16">
        <v>28.802</v>
      </c>
      <c r="E37" s="15">
        <f t="shared" si="0"/>
        <v>16.597999999999999</v>
      </c>
      <c r="F37" s="124">
        <v>45.4</v>
      </c>
      <c r="G37" s="85"/>
      <c r="H37" s="84">
        <v>11.4</v>
      </c>
      <c r="I37" s="84">
        <f t="shared" si="1"/>
        <v>25.200000000000003</v>
      </c>
      <c r="J37" s="294">
        <f t="shared" si="2"/>
        <v>36.6</v>
      </c>
      <c r="K37" s="86"/>
      <c r="L37" s="84">
        <v>82</v>
      </c>
      <c r="N37" s="16">
        <v>30.7</v>
      </c>
      <c r="O37" s="15">
        <f t="shared" si="3"/>
        <v>10.599999999999998</v>
      </c>
      <c r="P37" s="124">
        <v>41.3</v>
      </c>
      <c r="Q37" s="85"/>
      <c r="R37" s="84">
        <v>19.399999999999999</v>
      </c>
      <c r="S37" s="84">
        <f t="shared" si="4"/>
        <v>35.500000000000007</v>
      </c>
      <c r="T37" s="294">
        <f t="shared" si="5"/>
        <v>54.900000000000006</v>
      </c>
      <c r="U37" s="86"/>
      <c r="V37" s="84">
        <v>96.2</v>
      </c>
      <c r="X37" s="16">
        <v>23.303999999999998</v>
      </c>
      <c r="Y37" s="15">
        <v>34.700000000000003</v>
      </c>
      <c r="Z37" s="124">
        <v>58</v>
      </c>
      <c r="AA37" s="85"/>
      <c r="AB37" s="84">
        <v>25.324000000000002</v>
      </c>
      <c r="AC37" s="84">
        <f t="shared" si="6"/>
        <v>44.507999999999996</v>
      </c>
      <c r="AD37" s="294">
        <f t="shared" si="7"/>
        <v>69.831999999999994</v>
      </c>
      <c r="AE37" s="86"/>
      <c r="AF37" s="84">
        <v>127.83199999999999</v>
      </c>
      <c r="AH37" s="16">
        <v>29.939</v>
      </c>
      <c r="AI37" s="123">
        <v>25.074999999999999</v>
      </c>
      <c r="AJ37" s="127">
        <v>55.014000000000003</v>
      </c>
      <c r="AK37" s="85"/>
      <c r="AL37" s="127">
        <v>29.881</v>
      </c>
      <c r="AM37" s="135">
        <v>44.168000000000013</v>
      </c>
      <c r="AN37" s="227">
        <v>74.049000000000007</v>
      </c>
      <c r="AO37" s="121"/>
      <c r="AP37" s="135">
        <v>129.06300000000002</v>
      </c>
      <c r="AR37" s="16">
        <v>36.972999999999999</v>
      </c>
      <c r="AS37" s="123">
        <v>24.4</v>
      </c>
      <c r="AT37" s="127">
        <v>61.4</v>
      </c>
      <c r="AU37" s="85"/>
      <c r="AV37" s="127">
        <v>23.8</v>
      </c>
      <c r="AW37" s="135">
        <v>38.681000000000004</v>
      </c>
      <c r="AX37" s="227">
        <v>62.481000000000009</v>
      </c>
      <c r="AY37" s="121"/>
      <c r="AZ37" s="135">
        <v>123.86500000000001</v>
      </c>
      <c r="BB37" s="222">
        <v>34.93</v>
      </c>
      <c r="BC37" s="16">
        <v>31.83</v>
      </c>
      <c r="BD37" s="15">
        <v>66.760000000000005</v>
      </c>
      <c r="BE37" s="85"/>
      <c r="BF37" s="15">
        <v>21.724</v>
      </c>
      <c r="BG37" s="222">
        <v>35.957999999999998</v>
      </c>
      <c r="BH37" s="226">
        <v>57.682000000000002</v>
      </c>
      <c r="BI37" s="115"/>
      <c r="BJ37" s="222">
        <v>124.44200000000001</v>
      </c>
      <c r="BK37" s="222"/>
      <c r="BL37" s="16">
        <v>36.100999999999999</v>
      </c>
      <c r="BM37" s="16">
        <v>23.904</v>
      </c>
      <c r="BN37" s="16">
        <v>60.005000000000003</v>
      </c>
      <c r="BO37" s="83"/>
      <c r="BP37" s="34">
        <v>35.896000000000001</v>
      </c>
      <c r="BQ37" s="223">
        <v>26.608999999999988</v>
      </c>
      <c r="BR37" s="225">
        <v>62.504999999999988</v>
      </c>
      <c r="BS37" s="114"/>
      <c r="BT37" s="222">
        <v>122.50999999999999</v>
      </c>
    </row>
    <row r="38" spans="1:72" ht="13.5" customHeight="1" x14ac:dyDescent="0.15">
      <c r="B38" s="1" t="s">
        <v>149</v>
      </c>
      <c r="D38" s="16">
        <v>12.984</v>
      </c>
      <c r="E38" s="15">
        <f t="shared" si="0"/>
        <v>8.9159999999999986</v>
      </c>
      <c r="F38" s="124">
        <v>21.9</v>
      </c>
      <c r="G38" s="85"/>
      <c r="H38" s="84">
        <v>14.4</v>
      </c>
      <c r="I38" s="84">
        <f t="shared" si="1"/>
        <v>10.499999999999998</v>
      </c>
      <c r="J38" s="84">
        <f t="shared" si="2"/>
        <v>24.9</v>
      </c>
      <c r="K38" s="86"/>
      <c r="L38" s="84">
        <v>46.8</v>
      </c>
      <c r="N38" s="16">
        <v>13.4</v>
      </c>
      <c r="O38" s="15">
        <f t="shared" si="3"/>
        <v>10.1</v>
      </c>
      <c r="P38" s="124">
        <v>23.5</v>
      </c>
      <c r="Q38" s="85"/>
      <c r="R38" s="84">
        <v>10.9</v>
      </c>
      <c r="S38" s="84">
        <f t="shared" si="4"/>
        <v>8.2000000000000011</v>
      </c>
      <c r="T38" s="84">
        <f t="shared" si="5"/>
        <v>19.100000000000001</v>
      </c>
      <c r="U38" s="86"/>
      <c r="V38" s="84">
        <v>42.6</v>
      </c>
      <c r="X38" s="16">
        <v>11.161</v>
      </c>
      <c r="Y38" s="15">
        <v>19.100000000000001</v>
      </c>
      <c r="Z38" s="124">
        <v>30.3</v>
      </c>
      <c r="AA38" s="85"/>
      <c r="AB38" s="84">
        <v>19.135000000000002</v>
      </c>
      <c r="AC38" s="84">
        <f t="shared" si="6"/>
        <v>9.6649999999999991</v>
      </c>
      <c r="AD38" s="84">
        <f t="shared" si="7"/>
        <v>28.8</v>
      </c>
      <c r="AE38" s="86"/>
      <c r="AF38" s="84">
        <v>59.1</v>
      </c>
      <c r="AH38" s="16">
        <v>11.08</v>
      </c>
      <c r="AI38" s="123">
        <v>72.48</v>
      </c>
      <c r="AJ38" s="127">
        <v>18.327999999999999</v>
      </c>
      <c r="AK38" s="85"/>
      <c r="AL38" s="127">
        <v>12.404</v>
      </c>
      <c r="AM38" s="135">
        <v>9.6590000000000025</v>
      </c>
      <c r="AN38" s="135">
        <v>22.063000000000002</v>
      </c>
      <c r="AO38" s="121"/>
      <c r="AP38" s="135">
        <v>40.391000000000005</v>
      </c>
      <c r="AR38" s="16">
        <v>9.7240000000000002</v>
      </c>
      <c r="AS38" s="123">
        <v>9.4</v>
      </c>
      <c r="AT38" s="127">
        <v>19.2</v>
      </c>
      <c r="AU38" s="85"/>
      <c r="AV38" s="127">
        <v>13.272</v>
      </c>
      <c r="AW38" s="135">
        <v>14.592999999999998</v>
      </c>
      <c r="AX38" s="135">
        <v>27.864999999999998</v>
      </c>
      <c r="AY38" s="121"/>
      <c r="AZ38" s="135">
        <v>47.031999999999996</v>
      </c>
      <c r="BB38" s="222">
        <v>14.35</v>
      </c>
      <c r="BC38" s="16">
        <v>8.98</v>
      </c>
      <c r="BD38" s="15">
        <v>23.33</v>
      </c>
      <c r="BE38" s="85"/>
      <c r="BF38" s="15">
        <v>12.015000000000001</v>
      </c>
      <c r="BG38" s="222">
        <v>9.1760000000000002</v>
      </c>
      <c r="BH38" s="222">
        <v>21.190999999999999</v>
      </c>
      <c r="BI38" s="115"/>
      <c r="BJ38" s="222">
        <v>44.521000000000001</v>
      </c>
      <c r="BK38" s="222"/>
      <c r="BL38" s="16">
        <v>10.959</v>
      </c>
      <c r="BM38" s="16">
        <v>10.295999999999999</v>
      </c>
      <c r="BN38" s="16">
        <v>21.254999999999999</v>
      </c>
      <c r="BO38" s="83"/>
      <c r="BP38" s="34">
        <v>9.9860000000000007</v>
      </c>
      <c r="BQ38" s="223">
        <v>12.003999999999998</v>
      </c>
      <c r="BR38" s="223">
        <v>21.99</v>
      </c>
      <c r="BS38" s="114"/>
      <c r="BT38" s="222">
        <v>43.244999999999997</v>
      </c>
    </row>
    <row r="39" spans="1:72" ht="13.5" customHeight="1" thickBot="1" x14ac:dyDescent="0.2">
      <c r="B39" s="109" t="s">
        <v>148</v>
      </c>
      <c r="C39" s="109"/>
      <c r="D39" s="108">
        <v>42.522000000000006</v>
      </c>
      <c r="E39" s="108">
        <f t="shared" si="0"/>
        <v>28.477999999999994</v>
      </c>
      <c r="F39" s="108">
        <v>71</v>
      </c>
      <c r="G39" s="113"/>
      <c r="H39" s="108">
        <v>120.4</v>
      </c>
      <c r="I39" s="108">
        <f t="shared" si="1"/>
        <v>142.20000000000002</v>
      </c>
      <c r="J39" s="108">
        <f t="shared" si="2"/>
        <v>262.60000000000002</v>
      </c>
      <c r="K39" s="107"/>
      <c r="L39" s="108">
        <v>333.6</v>
      </c>
      <c r="M39" s="109"/>
      <c r="N39" s="108">
        <v>97</v>
      </c>
      <c r="O39" s="108">
        <f t="shared" si="3"/>
        <v>-124.7</v>
      </c>
      <c r="P39" s="108">
        <v>-27.7</v>
      </c>
      <c r="Q39" s="113"/>
      <c r="R39" s="108">
        <v>-25.2</v>
      </c>
      <c r="S39" s="108">
        <f t="shared" si="4"/>
        <v>44.3</v>
      </c>
      <c r="T39" s="108">
        <f t="shared" si="5"/>
        <v>19.100000000000001</v>
      </c>
      <c r="U39" s="107"/>
      <c r="V39" s="108">
        <v>-8.6</v>
      </c>
      <c r="W39" s="109"/>
      <c r="X39" s="108">
        <v>14.85</v>
      </c>
      <c r="Y39" s="132">
        <v>27.2</v>
      </c>
      <c r="Z39" s="132">
        <v>42</v>
      </c>
      <c r="AA39" s="113"/>
      <c r="AB39" s="108">
        <v>-213.37100000000004</v>
      </c>
      <c r="AC39" s="108">
        <f t="shared" si="6"/>
        <v>21.257000000000033</v>
      </c>
      <c r="AD39" s="108">
        <f t="shared" si="7"/>
        <v>-192.114</v>
      </c>
      <c r="AE39" s="107"/>
      <c r="AF39" s="108">
        <v>-150.114</v>
      </c>
      <c r="AG39" s="109"/>
      <c r="AH39" s="108">
        <v>72.465000000000003</v>
      </c>
      <c r="AI39" s="134">
        <v>103.65</v>
      </c>
      <c r="AJ39" s="134">
        <v>176.11500000000001</v>
      </c>
      <c r="AK39" s="113"/>
      <c r="AL39" s="134">
        <v>79.786000000000001</v>
      </c>
      <c r="AM39" s="230">
        <v>46.428000000000353</v>
      </c>
      <c r="AN39" s="230">
        <v>126.21400000000035</v>
      </c>
      <c r="AO39" s="133"/>
      <c r="AP39" s="230">
        <v>302.32900000000035</v>
      </c>
      <c r="AQ39" s="109"/>
      <c r="AR39" s="108">
        <v>-38.286000000000001</v>
      </c>
      <c r="AS39" s="134">
        <v>117.9</v>
      </c>
      <c r="AT39" s="134">
        <v>79.599999999999994</v>
      </c>
      <c r="AU39" s="113"/>
      <c r="AV39" s="134">
        <v>108.18499999999999</v>
      </c>
      <c r="AW39" s="230">
        <v>140.49700000000001</v>
      </c>
      <c r="AX39" s="230">
        <v>248.68200000000002</v>
      </c>
      <c r="AY39" s="133"/>
      <c r="AZ39" s="230">
        <v>328.3</v>
      </c>
      <c r="BA39" s="109"/>
      <c r="BB39" s="228">
        <v>145.1</v>
      </c>
      <c r="BC39" s="108">
        <v>93.58</v>
      </c>
      <c r="BD39" s="132">
        <v>238.68</v>
      </c>
      <c r="BE39" s="113"/>
      <c r="BF39" s="132">
        <v>48.994999999999997</v>
      </c>
      <c r="BG39" s="229">
        <v>120.09</v>
      </c>
      <c r="BH39" s="229">
        <v>169.08499999999998</v>
      </c>
      <c r="BI39" s="131"/>
      <c r="BJ39" s="229">
        <v>407.76499999999999</v>
      </c>
      <c r="BK39" s="229"/>
      <c r="BL39" s="108">
        <v>59.125000000000099</v>
      </c>
      <c r="BM39" s="108">
        <v>56.002999999999858</v>
      </c>
      <c r="BN39" s="108">
        <v>115.128</v>
      </c>
      <c r="BO39" s="112"/>
      <c r="BP39" s="111">
        <v>117.821</v>
      </c>
      <c r="BQ39" s="228">
        <v>180.71800000000005</v>
      </c>
      <c r="BR39" s="228">
        <v>298.53900000000004</v>
      </c>
      <c r="BS39" s="130"/>
      <c r="BT39" s="228">
        <v>413.66700000000003</v>
      </c>
    </row>
    <row r="40" spans="1:72" ht="13.5" customHeight="1" x14ac:dyDescent="0.15">
      <c r="B40" s="1" t="s">
        <v>147</v>
      </c>
      <c r="D40" s="16">
        <v>1.6789999999999998</v>
      </c>
      <c r="E40" s="15">
        <f t="shared" si="0"/>
        <v>2.4209999999999998</v>
      </c>
      <c r="F40" s="124">
        <v>4.0999999999999996</v>
      </c>
      <c r="G40" s="85"/>
      <c r="H40" s="84">
        <v>8.6</v>
      </c>
      <c r="I40" s="294">
        <f t="shared" si="1"/>
        <v>22.099999999999994</v>
      </c>
      <c r="J40" s="294">
        <f t="shared" si="2"/>
        <v>30.699999999999996</v>
      </c>
      <c r="K40" s="86"/>
      <c r="L40" s="84">
        <v>34.799999999999997</v>
      </c>
      <c r="N40" s="16">
        <v>1.6</v>
      </c>
      <c r="O40" s="15">
        <f t="shared" si="3"/>
        <v>2.1</v>
      </c>
      <c r="P40" s="124">
        <v>3.7</v>
      </c>
      <c r="Q40" s="85"/>
      <c r="R40" s="84">
        <v>25.7</v>
      </c>
      <c r="S40" s="294">
        <f t="shared" si="4"/>
        <v>15.2</v>
      </c>
      <c r="T40" s="294">
        <f t="shared" si="5"/>
        <v>40.9</v>
      </c>
      <c r="U40" s="86"/>
      <c r="V40" s="84">
        <v>44.6</v>
      </c>
      <c r="X40" s="16">
        <v>25.689</v>
      </c>
      <c r="Y40" s="15">
        <v>1.4</v>
      </c>
      <c r="Z40" s="124">
        <v>27.1</v>
      </c>
      <c r="AA40" s="85"/>
      <c r="AB40" s="84">
        <v>1.2870000000000004</v>
      </c>
      <c r="AC40" s="294">
        <f t="shared" si="6"/>
        <v>31.210999999999999</v>
      </c>
      <c r="AD40" s="294">
        <f t="shared" si="7"/>
        <v>32.497999999999998</v>
      </c>
      <c r="AE40" s="86"/>
      <c r="AF40" s="84">
        <v>59.597999999999999</v>
      </c>
      <c r="AH40" s="16">
        <v>8.641</v>
      </c>
      <c r="AI40" s="123">
        <v>1.105</v>
      </c>
      <c r="AJ40" s="127">
        <v>9.7460000000000004</v>
      </c>
      <c r="AK40" s="85"/>
      <c r="AL40" s="127">
        <v>5.359</v>
      </c>
      <c r="AM40" s="227">
        <v>1.6810000000000016</v>
      </c>
      <c r="AN40" s="227">
        <v>7.0400000000000018</v>
      </c>
      <c r="AO40" s="121"/>
      <c r="AP40" s="135">
        <v>16.786000000000001</v>
      </c>
      <c r="AR40" s="16">
        <v>3.0190000000000001</v>
      </c>
      <c r="AS40" s="123">
        <v>1.1000000000000001</v>
      </c>
      <c r="AT40" s="127">
        <v>4.0999999999999996</v>
      </c>
      <c r="AU40" s="85"/>
      <c r="AV40" s="127">
        <v>2.3620000000000005</v>
      </c>
      <c r="AW40" s="227">
        <v>8.9499999999999993</v>
      </c>
      <c r="AX40" s="227">
        <v>11.312000000000001</v>
      </c>
      <c r="AY40" s="121"/>
      <c r="AZ40" s="135">
        <v>15.39</v>
      </c>
      <c r="BB40" s="222">
        <v>17.14</v>
      </c>
      <c r="BC40" s="16">
        <v>0.49899999999999878</v>
      </c>
      <c r="BD40" s="15">
        <v>17.638999999999999</v>
      </c>
      <c r="BE40" s="85"/>
      <c r="BF40" s="15">
        <v>4.03</v>
      </c>
      <c r="BG40" s="226">
        <v>15.850999999999999</v>
      </c>
      <c r="BH40" s="226">
        <v>19.881</v>
      </c>
      <c r="BI40" s="115"/>
      <c r="BJ40" s="222">
        <v>37.519999999999996</v>
      </c>
      <c r="BK40" s="222"/>
      <c r="BL40" s="16">
        <v>242.14</v>
      </c>
      <c r="BM40" s="16">
        <v>2.5549999999999726</v>
      </c>
      <c r="BN40" s="16">
        <v>244.69499999999999</v>
      </c>
      <c r="BO40" s="83"/>
      <c r="BP40" s="34">
        <v>4.1529999999999996</v>
      </c>
      <c r="BQ40" s="225">
        <v>8.7690000000000268</v>
      </c>
      <c r="BR40" s="225">
        <v>12.922000000000025</v>
      </c>
      <c r="BS40" s="114"/>
      <c r="BT40" s="222">
        <v>257.61700000000002</v>
      </c>
    </row>
    <row r="41" spans="1:72" ht="13.5" customHeight="1" x14ac:dyDescent="0.15">
      <c r="B41" s="1" t="s">
        <v>146</v>
      </c>
      <c r="D41" s="16">
        <v>13.574000000000002</v>
      </c>
      <c r="E41" s="15">
        <f t="shared" si="0"/>
        <v>14.425999999999998</v>
      </c>
      <c r="F41" s="124">
        <v>28</v>
      </c>
      <c r="G41" s="85"/>
      <c r="H41" s="84">
        <v>9.1</v>
      </c>
      <c r="I41" s="84">
        <f t="shared" si="1"/>
        <v>53.300000000000004</v>
      </c>
      <c r="J41" s="84">
        <f t="shared" si="2"/>
        <v>62.400000000000006</v>
      </c>
      <c r="K41" s="86"/>
      <c r="L41" s="84">
        <v>90.4</v>
      </c>
      <c r="N41" s="16">
        <v>5.7</v>
      </c>
      <c r="O41" s="15">
        <f t="shared" si="3"/>
        <v>11.5</v>
      </c>
      <c r="P41" s="124">
        <v>17.2</v>
      </c>
      <c r="Q41" s="85"/>
      <c r="R41" s="84">
        <v>99.8</v>
      </c>
      <c r="S41" s="84">
        <f t="shared" si="4"/>
        <v>249</v>
      </c>
      <c r="T41" s="84">
        <f t="shared" si="5"/>
        <v>348.8</v>
      </c>
      <c r="U41" s="86"/>
      <c r="V41" s="84">
        <v>366</v>
      </c>
      <c r="X41" s="16">
        <v>10.148</v>
      </c>
      <c r="Y41" s="15">
        <v>22.9</v>
      </c>
      <c r="Z41" s="124">
        <v>33</v>
      </c>
      <c r="AA41" s="85"/>
      <c r="AB41" s="84">
        <v>14.062000000000001</v>
      </c>
      <c r="AC41" s="84">
        <f t="shared" si="6"/>
        <v>117.438</v>
      </c>
      <c r="AD41" s="84">
        <f t="shared" si="7"/>
        <v>131.5</v>
      </c>
      <c r="AE41" s="86"/>
      <c r="AF41" s="84">
        <v>164.5</v>
      </c>
      <c r="AH41" s="16">
        <v>8.0350000000000001</v>
      </c>
      <c r="AI41" s="123">
        <v>8.6910000000000007</v>
      </c>
      <c r="AJ41" s="127">
        <v>16.725999999999999</v>
      </c>
      <c r="AK41" s="85"/>
      <c r="AL41" s="127">
        <v>6.6049999999999995</v>
      </c>
      <c r="AM41" s="135">
        <v>75.453000000000003</v>
      </c>
      <c r="AN41" s="135">
        <v>82.058000000000007</v>
      </c>
      <c r="AO41" s="121"/>
      <c r="AP41" s="135">
        <v>98.784000000000006</v>
      </c>
      <c r="AR41" s="16">
        <v>7.8989999999999991</v>
      </c>
      <c r="AS41" s="123">
        <v>7</v>
      </c>
      <c r="AT41" s="127">
        <v>14.9</v>
      </c>
      <c r="AU41" s="85"/>
      <c r="AV41" s="127">
        <v>3.0879999999999996</v>
      </c>
      <c r="AW41" s="135">
        <v>53.650999999999996</v>
      </c>
      <c r="AX41" s="135">
        <v>56.738999999999997</v>
      </c>
      <c r="AY41" s="121"/>
      <c r="AZ41" s="135">
        <v>71.650000000000006</v>
      </c>
      <c r="BB41" s="222">
        <v>20.94</v>
      </c>
      <c r="BC41" s="16">
        <v>6.0329999999999977</v>
      </c>
      <c r="BD41" s="15">
        <v>26.972999999999999</v>
      </c>
      <c r="BE41" s="85"/>
      <c r="BF41" s="15">
        <v>6.9510000000000005</v>
      </c>
      <c r="BG41" s="222">
        <v>56.853999999999999</v>
      </c>
      <c r="BH41" s="222">
        <v>63.804999999999993</v>
      </c>
      <c r="BI41" s="115"/>
      <c r="BJ41" s="222">
        <v>90.777999999999992</v>
      </c>
      <c r="BK41" s="222"/>
      <c r="BL41" s="16">
        <v>13.552000000000001</v>
      </c>
      <c r="BM41" s="16">
        <v>8.604000000000001</v>
      </c>
      <c r="BN41" s="16">
        <v>22.155999999999999</v>
      </c>
      <c r="BO41" s="83"/>
      <c r="BP41" s="34">
        <v>43.079000000000001</v>
      </c>
      <c r="BQ41" s="223">
        <v>198.82600000000002</v>
      </c>
      <c r="BR41" s="223">
        <v>241.90500000000003</v>
      </c>
      <c r="BS41" s="114"/>
      <c r="BT41" s="222">
        <v>264.06100000000004</v>
      </c>
    </row>
    <row r="42" spans="1:72" ht="13.5" customHeight="1" thickBot="1" x14ac:dyDescent="0.2">
      <c r="B42" s="109" t="s">
        <v>145</v>
      </c>
      <c r="C42" s="109"/>
      <c r="D42" s="108">
        <v>30.626999999999999</v>
      </c>
      <c r="E42" s="108">
        <f t="shared" si="0"/>
        <v>16.473000000000003</v>
      </c>
      <c r="F42" s="108">
        <v>47.1</v>
      </c>
      <c r="G42" s="113"/>
      <c r="H42" s="108">
        <v>119.9</v>
      </c>
      <c r="I42" s="108">
        <f t="shared" si="1"/>
        <v>111</v>
      </c>
      <c r="J42" s="108">
        <f t="shared" si="2"/>
        <v>230.9</v>
      </c>
      <c r="K42" s="107"/>
      <c r="L42" s="108">
        <v>278</v>
      </c>
      <c r="M42" s="109"/>
      <c r="N42" s="108">
        <v>92.9</v>
      </c>
      <c r="O42" s="108">
        <f t="shared" si="3"/>
        <v>-134</v>
      </c>
      <c r="P42" s="108">
        <v>-41.1</v>
      </c>
      <c r="Q42" s="113"/>
      <c r="R42" s="108">
        <v>-99.4</v>
      </c>
      <c r="S42" s="108">
        <f t="shared" si="4"/>
        <v>-189.49999999999997</v>
      </c>
      <c r="T42" s="108">
        <f t="shared" si="5"/>
        <v>-288.89999999999998</v>
      </c>
      <c r="U42" s="107"/>
      <c r="V42" s="108">
        <v>-330</v>
      </c>
      <c r="W42" s="109"/>
      <c r="X42" s="108">
        <v>30.391000000000002</v>
      </c>
      <c r="Y42" s="132">
        <v>5.7</v>
      </c>
      <c r="Z42" s="132">
        <v>36.1</v>
      </c>
      <c r="AA42" s="113"/>
      <c r="AB42" s="108">
        <v>-226.14600000000004</v>
      </c>
      <c r="AC42" s="108">
        <f t="shared" si="6"/>
        <v>-64.953999999999979</v>
      </c>
      <c r="AD42" s="108">
        <f t="shared" si="7"/>
        <v>-291.10000000000002</v>
      </c>
      <c r="AE42" s="107"/>
      <c r="AF42" s="108">
        <v>-255</v>
      </c>
      <c r="AG42" s="109"/>
      <c r="AH42" s="108">
        <v>73.070999999999998</v>
      </c>
      <c r="AI42" s="134">
        <v>96.063999999999993</v>
      </c>
      <c r="AJ42" s="134">
        <v>169.13499999999999</v>
      </c>
      <c r="AK42" s="113"/>
      <c r="AL42" s="134">
        <v>78.5</v>
      </c>
      <c r="AM42" s="108">
        <v>-27.303999999999633</v>
      </c>
      <c r="AN42" s="230">
        <v>51.196000000000367</v>
      </c>
      <c r="AO42" s="133"/>
      <c r="AP42" s="230">
        <v>220.33100000000036</v>
      </c>
      <c r="AQ42" s="109"/>
      <c r="AR42" s="108">
        <v>-43.166000000000004</v>
      </c>
      <c r="AS42" s="134">
        <v>112</v>
      </c>
      <c r="AT42" s="134">
        <v>68.8</v>
      </c>
      <c r="AU42" s="113"/>
      <c r="AV42" s="134">
        <v>107.45900000000002</v>
      </c>
      <c r="AW42" s="230">
        <v>95.796000000000006</v>
      </c>
      <c r="AX42" s="230">
        <v>203.25500000000002</v>
      </c>
      <c r="AY42" s="133"/>
      <c r="AZ42" s="230">
        <v>272.04000000000002</v>
      </c>
      <c r="BA42" s="109"/>
      <c r="BB42" s="228">
        <v>141.34</v>
      </c>
      <c r="BC42" s="108">
        <v>88.006</v>
      </c>
      <c r="BD42" s="132">
        <v>229.346</v>
      </c>
      <c r="BE42" s="113"/>
      <c r="BF42" s="132">
        <v>46.073999999999998</v>
      </c>
      <c r="BG42" s="134">
        <v>79.087000000000003</v>
      </c>
      <c r="BH42" s="229">
        <v>125.16099999999999</v>
      </c>
      <c r="BI42" s="131"/>
      <c r="BJ42" s="229">
        <v>354.50700000000001</v>
      </c>
      <c r="BK42" s="229"/>
      <c r="BL42" s="108">
        <v>287.71300000000002</v>
      </c>
      <c r="BM42" s="108">
        <v>49.953999999999837</v>
      </c>
      <c r="BN42" s="108">
        <v>337.66700000000003</v>
      </c>
      <c r="BO42" s="112"/>
      <c r="BP42" s="111">
        <v>78.894999999999996</v>
      </c>
      <c r="BQ42" s="108">
        <v>-9.3390000000000128</v>
      </c>
      <c r="BR42" s="228">
        <v>69.555999999999983</v>
      </c>
      <c r="BS42" s="130"/>
      <c r="BT42" s="228">
        <v>407.22300000000001</v>
      </c>
    </row>
    <row r="43" spans="1:72" ht="13.5" customHeight="1" x14ac:dyDescent="0.15">
      <c r="B43" s="27" t="s">
        <v>247</v>
      </c>
      <c r="D43" s="16">
        <v>3.5509999999999997</v>
      </c>
      <c r="E43" s="84">
        <f t="shared" si="0"/>
        <v>18.549000000000003</v>
      </c>
      <c r="F43" s="124">
        <v>22.1</v>
      </c>
      <c r="G43" s="85"/>
      <c r="H43" s="84">
        <v>42.4</v>
      </c>
      <c r="I43" s="84">
        <f t="shared" si="1"/>
        <v>32.1</v>
      </c>
      <c r="J43" s="294">
        <f t="shared" si="2"/>
        <v>74.5</v>
      </c>
      <c r="K43" s="86"/>
      <c r="L43" s="84">
        <v>96.6</v>
      </c>
      <c r="N43" s="16">
        <v>32.4</v>
      </c>
      <c r="O43" s="84">
        <f t="shared" si="3"/>
        <v>-28</v>
      </c>
      <c r="P43" s="124">
        <v>4.4000000000000004</v>
      </c>
      <c r="Q43" s="85"/>
      <c r="R43" s="84">
        <v>5.6</v>
      </c>
      <c r="S43" s="84">
        <f t="shared" si="4"/>
        <v>-27.1</v>
      </c>
      <c r="T43" s="294">
        <f t="shared" si="5"/>
        <v>-21.5</v>
      </c>
      <c r="U43" s="86"/>
      <c r="V43" s="84">
        <v>-17.100000000000001</v>
      </c>
      <c r="X43" s="16">
        <v>11.937999999999999</v>
      </c>
      <c r="Y43" s="15">
        <v>0.5</v>
      </c>
      <c r="Z43" s="124">
        <v>12.4</v>
      </c>
      <c r="AA43" s="85"/>
      <c r="AB43" s="84">
        <v>-67.248000000000005</v>
      </c>
      <c r="AC43" s="84">
        <f t="shared" si="6"/>
        <v>89.816000000000003</v>
      </c>
      <c r="AD43" s="294">
        <f t="shared" si="7"/>
        <v>22.568000000000005</v>
      </c>
      <c r="AE43" s="86"/>
      <c r="AF43" s="84">
        <v>34.968000000000004</v>
      </c>
      <c r="AH43" s="16">
        <v>32.007999999999996</v>
      </c>
      <c r="AI43" s="123">
        <v>33.683</v>
      </c>
      <c r="AJ43" s="127">
        <v>65.691000000000003</v>
      </c>
      <c r="AK43" s="85"/>
      <c r="AL43" s="127">
        <v>25.202000000000002</v>
      </c>
      <c r="AM43" s="135">
        <v>3.2830000000000013</v>
      </c>
      <c r="AN43" s="227">
        <v>28.485000000000003</v>
      </c>
      <c r="AO43" s="121"/>
      <c r="AP43" s="135">
        <v>94.176000000000002</v>
      </c>
      <c r="AR43" s="16">
        <v>-10.690999999999999</v>
      </c>
      <c r="AS43" s="123">
        <v>40.299999999999997</v>
      </c>
      <c r="AT43" s="127">
        <v>29.6</v>
      </c>
      <c r="AU43" s="85"/>
      <c r="AV43" s="127">
        <v>31.213000000000001</v>
      </c>
      <c r="AW43" s="135">
        <v>20.129999999999995</v>
      </c>
      <c r="AX43" s="227">
        <v>51.342999999999996</v>
      </c>
      <c r="AY43" s="121"/>
      <c r="AZ43" s="135">
        <v>80.97999999999999</v>
      </c>
      <c r="BB43" s="222">
        <v>56.51</v>
      </c>
      <c r="BC43" s="16">
        <v>29.812999999999995</v>
      </c>
      <c r="BD43" s="15">
        <v>86.322999999999993</v>
      </c>
      <c r="BE43" s="85"/>
      <c r="BF43" s="138">
        <v>7.8949999999999934</v>
      </c>
      <c r="BG43" s="127">
        <v>53.853999999999999</v>
      </c>
      <c r="BH43" s="226">
        <v>61.749000000000002</v>
      </c>
      <c r="BI43" s="115"/>
      <c r="BJ43" s="222">
        <v>148.072</v>
      </c>
      <c r="BK43" s="222"/>
      <c r="BL43" s="16">
        <v>17.577999999999999</v>
      </c>
      <c r="BM43" s="16">
        <v>20.768000000000001</v>
      </c>
      <c r="BN43" s="16">
        <v>38.345999999999997</v>
      </c>
      <c r="BO43" s="83"/>
      <c r="BP43" s="34">
        <v>28.331</v>
      </c>
      <c r="BQ43" s="224">
        <v>2.823000000000004</v>
      </c>
      <c r="BR43" s="225">
        <v>31.154000000000003</v>
      </c>
      <c r="BS43" s="114"/>
      <c r="BT43" s="222">
        <v>69.5</v>
      </c>
    </row>
    <row r="44" spans="1:72" ht="13.5" customHeight="1" x14ac:dyDescent="0.15">
      <c r="B44" s="1" t="s">
        <v>246</v>
      </c>
      <c r="D44" s="16">
        <v>1.843</v>
      </c>
      <c r="E44" s="84">
        <f t="shared" si="0"/>
        <v>-2.2429999999999999</v>
      </c>
      <c r="F44" s="84">
        <v>-0.4</v>
      </c>
      <c r="G44" s="85"/>
      <c r="H44" s="84">
        <v>8.3000000000000007</v>
      </c>
      <c r="I44" s="84">
        <f t="shared" si="1"/>
        <v>13.399999999999999</v>
      </c>
      <c r="J44" s="84">
        <f t="shared" si="2"/>
        <v>21.7</v>
      </c>
      <c r="K44" s="86"/>
      <c r="L44" s="84">
        <v>21.3</v>
      </c>
      <c r="N44" s="16">
        <v>7.2</v>
      </c>
      <c r="O44" s="84">
        <f t="shared" si="3"/>
        <v>-7.8</v>
      </c>
      <c r="P44" s="84">
        <v>-0.6</v>
      </c>
      <c r="Q44" s="85"/>
      <c r="R44" s="84">
        <v>-36.5</v>
      </c>
      <c r="S44" s="84">
        <f t="shared" si="4"/>
        <v>2.7000000000000028</v>
      </c>
      <c r="T44" s="84">
        <f t="shared" si="5"/>
        <v>-33.799999999999997</v>
      </c>
      <c r="U44" s="86"/>
      <c r="V44" s="84">
        <v>-34.4</v>
      </c>
      <c r="X44" s="16">
        <v>4.2960000000000003</v>
      </c>
      <c r="Y44" s="15">
        <v>1.7</v>
      </c>
      <c r="Z44" s="124">
        <v>6</v>
      </c>
      <c r="AA44" s="85"/>
      <c r="AB44" s="84">
        <v>-7.2829999999999995</v>
      </c>
      <c r="AC44" s="84">
        <f t="shared" si="6"/>
        <v>-11.475</v>
      </c>
      <c r="AD44" s="84">
        <f t="shared" si="7"/>
        <v>-18.757999999999999</v>
      </c>
      <c r="AE44" s="86"/>
      <c r="AF44" s="84">
        <v>-12.757999999999999</v>
      </c>
      <c r="AH44" s="16">
        <v>5.3920000000000003</v>
      </c>
      <c r="AI44" s="123">
        <v>8.3460000000000001</v>
      </c>
      <c r="AJ44" s="127">
        <v>13.738</v>
      </c>
      <c r="AK44" s="85"/>
      <c r="AL44" s="127">
        <v>11.165000000000001</v>
      </c>
      <c r="AM44" s="84">
        <v>-5.7900000000000009</v>
      </c>
      <c r="AN44" s="135">
        <v>5.375</v>
      </c>
      <c r="AO44" s="121"/>
      <c r="AP44" s="135">
        <v>19.113</v>
      </c>
      <c r="AR44" s="16">
        <v>0.41600000000000004</v>
      </c>
      <c r="AS44" s="123">
        <v>11.9</v>
      </c>
      <c r="AT44" s="127">
        <v>12.3</v>
      </c>
      <c r="AU44" s="85"/>
      <c r="AV44" s="127">
        <v>11.181000000000001</v>
      </c>
      <c r="AW44" s="135">
        <v>8.0959999999999983</v>
      </c>
      <c r="AX44" s="135">
        <v>19.276999999999997</v>
      </c>
      <c r="AY44" s="121"/>
      <c r="AZ44" s="135">
        <v>31.582999999999998</v>
      </c>
      <c r="BB44" s="222">
        <v>7.98</v>
      </c>
      <c r="BC44" s="16">
        <v>8.3329999999999984</v>
      </c>
      <c r="BD44" s="15">
        <v>16.312999999999999</v>
      </c>
      <c r="BE44" s="85"/>
      <c r="BF44" s="15">
        <v>6.1120000000000001</v>
      </c>
      <c r="BG44" s="127">
        <v>13.415000000000001</v>
      </c>
      <c r="BH44" s="222">
        <v>19.527000000000001</v>
      </c>
      <c r="BI44" s="115"/>
      <c r="BJ44" s="222">
        <v>35.839999999999996</v>
      </c>
      <c r="BK44" s="222"/>
      <c r="BL44" s="16">
        <v>7.9779999999999998</v>
      </c>
      <c r="BM44" s="16">
        <v>4.6150000000000002</v>
      </c>
      <c r="BN44" s="16">
        <v>12.593</v>
      </c>
      <c r="BO44" s="83"/>
      <c r="BP44" s="34">
        <v>9.9450000000000003</v>
      </c>
      <c r="BQ44" s="224">
        <v>3.4490000000000016</v>
      </c>
      <c r="BR44" s="223">
        <v>13.394000000000002</v>
      </c>
      <c r="BS44" s="114"/>
      <c r="BT44" s="222">
        <v>25.987000000000002</v>
      </c>
    </row>
    <row r="45" spans="1:72" ht="13.5" customHeight="1" thickBot="1" x14ac:dyDescent="0.2">
      <c r="B45" s="297" t="s">
        <v>249</v>
      </c>
      <c r="C45" s="11"/>
      <c r="D45" s="10">
        <v>25.232999999999997</v>
      </c>
      <c r="E45" s="108">
        <f t="shared" si="0"/>
        <v>0.16700000000000159</v>
      </c>
      <c r="F45" s="108">
        <v>25.4</v>
      </c>
      <c r="G45" s="81"/>
      <c r="H45" s="10">
        <v>69.099999999999994</v>
      </c>
      <c r="I45" s="10">
        <f t="shared" si="1"/>
        <v>65.599999999999994</v>
      </c>
      <c r="J45" s="10">
        <f t="shared" si="2"/>
        <v>134.69999999999999</v>
      </c>
      <c r="K45" s="80"/>
      <c r="L45" s="10">
        <v>160.1</v>
      </c>
      <c r="M45" s="11"/>
      <c r="N45" s="10">
        <v>53.3</v>
      </c>
      <c r="O45" s="108">
        <f t="shared" si="3"/>
        <v>-98.199999999999989</v>
      </c>
      <c r="P45" s="108">
        <v>-44.9</v>
      </c>
      <c r="Q45" s="81"/>
      <c r="R45" s="10">
        <v>-68.5</v>
      </c>
      <c r="S45" s="10">
        <f t="shared" si="4"/>
        <v>-165.1</v>
      </c>
      <c r="T45" s="10">
        <f t="shared" si="5"/>
        <v>-233.6</v>
      </c>
      <c r="U45" s="80"/>
      <c r="V45" s="10">
        <v>-278.5</v>
      </c>
      <c r="W45" s="11"/>
      <c r="X45" s="10">
        <v>14.157</v>
      </c>
      <c r="Y45" s="9">
        <v>3.5</v>
      </c>
      <c r="Z45" s="9">
        <v>17.7</v>
      </c>
      <c r="AA45" s="81"/>
      <c r="AB45" s="10">
        <v>-151.61500000000007</v>
      </c>
      <c r="AC45" s="10">
        <f t="shared" si="6"/>
        <v>-143.29699999999991</v>
      </c>
      <c r="AD45" s="10">
        <f t="shared" si="7"/>
        <v>-294.91199999999998</v>
      </c>
      <c r="AE45" s="80"/>
      <c r="AF45" s="10">
        <v>-277.21199999999999</v>
      </c>
      <c r="AG45" s="11"/>
      <c r="AH45" s="10">
        <v>35.670999999999999</v>
      </c>
      <c r="AI45" s="119">
        <v>54.034999999999997</v>
      </c>
      <c r="AJ45" s="119">
        <v>89.706000000000003</v>
      </c>
      <c r="AK45" s="81"/>
      <c r="AL45" s="119">
        <v>42.173000000000002</v>
      </c>
      <c r="AM45" s="10">
        <v>-24.836999999999627</v>
      </c>
      <c r="AN45" s="221">
        <v>17.336000000000375</v>
      </c>
      <c r="AO45" s="118"/>
      <c r="AP45" s="221">
        <v>107.04200000000037</v>
      </c>
      <c r="AQ45" s="11"/>
      <c r="AR45" s="10">
        <v>-32.891000000000005</v>
      </c>
      <c r="AS45" s="119">
        <v>59.7</v>
      </c>
      <c r="AT45" s="119">
        <v>26.8</v>
      </c>
      <c r="AU45" s="81"/>
      <c r="AV45" s="119">
        <v>65.065000000000012</v>
      </c>
      <c r="AW45" s="221">
        <v>67.569999999999979</v>
      </c>
      <c r="AX45" s="221">
        <v>132.63499999999999</v>
      </c>
      <c r="AY45" s="118"/>
      <c r="AZ45" s="221">
        <v>159.477</v>
      </c>
      <c r="BA45" s="11"/>
      <c r="BB45" s="215">
        <v>76.84</v>
      </c>
      <c r="BC45" s="10">
        <v>49.87</v>
      </c>
      <c r="BD45" s="9">
        <v>126.71</v>
      </c>
      <c r="BE45" s="81"/>
      <c r="BF45" s="220">
        <v>32.067</v>
      </c>
      <c r="BG45" s="219">
        <v>11.818000000000001</v>
      </c>
      <c r="BH45" s="218">
        <v>43.885000000000005</v>
      </c>
      <c r="BI45" s="117"/>
      <c r="BJ45" s="217">
        <v>170.595</v>
      </c>
      <c r="BK45" s="217"/>
      <c r="BL45" s="10">
        <v>262.15700000000004</v>
      </c>
      <c r="BM45" s="10">
        <v>24.570999999999842</v>
      </c>
      <c r="BN45" s="10">
        <v>286.72800000000001</v>
      </c>
      <c r="BO45" s="216"/>
      <c r="BP45" s="79">
        <v>40.619</v>
      </c>
      <c r="BQ45" s="10">
        <v>-15.611000000000018</v>
      </c>
      <c r="BR45" s="215">
        <v>25.007999999999981</v>
      </c>
      <c r="BS45" s="116"/>
      <c r="BT45" s="215">
        <v>311.73599999999999</v>
      </c>
    </row>
    <row r="46" spans="1:72" s="141" customFormat="1" ht="17.25" customHeight="1" thickTop="1" x14ac:dyDescent="0.15">
      <c r="A46" s="192"/>
      <c r="D46" s="213"/>
      <c r="E46" s="213"/>
      <c r="F46" s="213"/>
      <c r="H46" s="142"/>
      <c r="I46" s="212"/>
      <c r="J46" s="214"/>
      <c r="K46" s="214"/>
      <c r="L46" s="214"/>
      <c r="N46" s="213"/>
      <c r="O46" s="213"/>
      <c r="P46" s="213"/>
      <c r="R46" s="142"/>
      <c r="S46" s="212"/>
      <c r="T46" s="214"/>
      <c r="U46" s="214"/>
      <c r="V46" s="214"/>
      <c r="X46" s="213"/>
      <c r="Y46" s="213"/>
      <c r="Z46" s="213"/>
      <c r="AB46" s="142"/>
      <c r="AC46" s="212"/>
      <c r="AD46" s="214"/>
      <c r="AE46" s="214"/>
      <c r="AF46" s="214"/>
      <c r="AH46" s="213"/>
      <c r="AI46" s="213"/>
      <c r="AJ46" s="213"/>
      <c r="AL46" s="142"/>
      <c r="AM46" s="212"/>
      <c r="AN46" s="214"/>
      <c r="AO46" s="214"/>
      <c r="AP46" s="214"/>
      <c r="AR46" s="213"/>
      <c r="AS46" s="213"/>
      <c r="AT46" s="213"/>
      <c r="AV46" s="142"/>
      <c r="AW46" s="212"/>
      <c r="AX46" s="214"/>
      <c r="AY46" s="214"/>
      <c r="AZ46" s="214"/>
      <c r="BB46" s="213"/>
      <c r="BC46" s="213"/>
      <c r="BD46" s="213"/>
      <c r="BE46" s="143"/>
      <c r="BF46" s="142"/>
      <c r="BG46" s="212"/>
      <c r="BH46" s="212"/>
      <c r="BI46" s="212"/>
      <c r="BJ46" s="212"/>
      <c r="BK46" s="214"/>
      <c r="BL46" s="213"/>
      <c r="BM46" s="213"/>
      <c r="BN46" s="213"/>
      <c r="BP46" s="142"/>
      <c r="BQ46" s="212"/>
      <c r="BR46" s="84"/>
      <c r="BS46" s="212"/>
      <c r="BT46" s="212"/>
    </row>
    <row r="47" spans="1:72" s="141" customFormat="1" ht="18" x14ac:dyDescent="0.15">
      <c r="B47" s="60" t="s">
        <v>144</v>
      </c>
      <c r="H47" s="142"/>
      <c r="R47" s="142"/>
      <c r="AB47" s="142"/>
      <c r="AL47" s="142"/>
      <c r="AV47" s="142"/>
      <c r="BF47" s="142"/>
      <c r="BK47" s="143"/>
      <c r="BP47" s="142"/>
    </row>
    <row r="48" spans="1:72" ht="16.5" x14ac:dyDescent="0.15">
      <c r="B48" s="1" t="s">
        <v>143</v>
      </c>
      <c r="D48" s="57" t="s">
        <v>262</v>
      </c>
      <c r="E48" s="57"/>
      <c r="F48" s="57"/>
      <c r="G48" s="57"/>
      <c r="H48" s="59"/>
      <c r="I48" s="57"/>
      <c r="J48" s="57"/>
      <c r="K48" s="57"/>
      <c r="L48" s="57"/>
      <c r="N48" s="57" t="str">
        <f>N5</f>
        <v>Fiscal 2015 （From Apr. 1, 2015 to Mar. 31, 2016）</v>
      </c>
      <c r="O48" s="57"/>
      <c r="P48" s="57"/>
      <c r="Q48" s="57"/>
      <c r="R48" s="59"/>
      <c r="S48" s="57"/>
      <c r="T48" s="57"/>
      <c r="U48" s="57"/>
      <c r="V48" s="57"/>
      <c r="X48" s="57" t="str">
        <f>X5</f>
        <v>Fiscal 2014 （From Apr. 1, 2014 to Mar. 31, 2015）</v>
      </c>
      <c r="Y48" s="57"/>
      <c r="Z48" s="57"/>
      <c r="AA48" s="57"/>
      <c r="AB48" s="59"/>
      <c r="AC48" s="57"/>
      <c r="AD48" s="57"/>
      <c r="AE48" s="57"/>
      <c r="AF48" s="57"/>
      <c r="AH48" s="271" t="str">
        <f>AH5</f>
        <v>Fiscal 2013 （From Apr. 1, 2013 to Mar. 31, 2014）</v>
      </c>
      <c r="AI48" s="271"/>
      <c r="AJ48" s="271"/>
      <c r="AK48" s="271"/>
      <c r="AL48" s="275"/>
      <c r="AM48" s="271"/>
      <c r="AN48" s="271"/>
      <c r="AO48" s="271"/>
      <c r="AP48" s="271"/>
      <c r="AR48" s="271" t="str">
        <f>AR5</f>
        <v>Fiscal 2012 （From Apr. 1, 2012 to Mar. 31, 2013）</v>
      </c>
      <c r="AS48" s="271"/>
      <c r="AT48" s="271"/>
      <c r="AU48" s="271"/>
      <c r="AV48" s="275"/>
      <c r="AW48" s="271"/>
      <c r="AX48" s="271"/>
      <c r="AY48" s="271"/>
      <c r="AZ48" s="271"/>
      <c r="BB48" s="54" t="s">
        <v>130</v>
      </c>
      <c r="BC48" s="54"/>
      <c r="BD48" s="54"/>
      <c r="BE48" s="54"/>
      <c r="BF48" s="58"/>
      <c r="BG48" s="54"/>
      <c r="BH48" s="54"/>
      <c r="BI48" s="54"/>
      <c r="BJ48" s="54"/>
      <c r="BK48" s="55"/>
      <c r="BL48" s="54" t="s">
        <v>129</v>
      </c>
      <c r="BM48" s="54"/>
      <c r="BN48" s="54"/>
      <c r="BO48" s="54"/>
      <c r="BP48" s="58"/>
      <c r="BQ48" s="54"/>
      <c r="BR48" s="54"/>
      <c r="BS48" s="54"/>
      <c r="BT48" s="54"/>
    </row>
    <row r="49" spans="1:76" s="2" customFormat="1" ht="3.75" customHeight="1" x14ac:dyDescent="0.15">
      <c r="D49" s="55"/>
      <c r="E49" s="55"/>
      <c r="F49" s="55"/>
      <c r="G49" s="55"/>
      <c r="H49" s="56"/>
      <c r="I49" s="55"/>
      <c r="J49" s="55"/>
      <c r="K49" s="55"/>
      <c r="L49" s="57"/>
      <c r="N49" s="55"/>
      <c r="O49" s="55"/>
      <c r="P49" s="55"/>
      <c r="Q49" s="55"/>
      <c r="R49" s="56"/>
      <c r="S49" s="55"/>
      <c r="T49" s="55"/>
      <c r="U49" s="55"/>
      <c r="V49" s="57"/>
      <c r="X49" s="55"/>
      <c r="Y49" s="55"/>
      <c r="Z49" s="55"/>
      <c r="AA49" s="55"/>
      <c r="AB49" s="56"/>
      <c r="AC49" s="55"/>
      <c r="AD49" s="55"/>
      <c r="AE49" s="55"/>
      <c r="AF49" s="57"/>
      <c r="AH49" s="55"/>
      <c r="AI49" s="55"/>
      <c r="AJ49" s="55"/>
      <c r="AK49" s="55"/>
      <c r="AL49" s="56"/>
      <c r="AM49" s="55"/>
      <c r="AN49" s="55"/>
      <c r="AO49" s="55"/>
      <c r="AP49" s="271"/>
      <c r="AR49" s="55"/>
      <c r="AS49" s="55"/>
      <c r="AT49" s="55"/>
      <c r="AU49" s="55"/>
      <c r="AV49" s="56"/>
      <c r="AW49" s="55"/>
      <c r="AX49" s="55"/>
      <c r="AY49" s="55"/>
      <c r="AZ49" s="271"/>
      <c r="BB49" s="55"/>
      <c r="BC49" s="55"/>
      <c r="BD49" s="55"/>
      <c r="BE49" s="55"/>
      <c r="BF49" s="56"/>
      <c r="BG49" s="55"/>
      <c r="BH49" s="55"/>
      <c r="BI49" s="55"/>
      <c r="BJ49" s="54"/>
      <c r="BK49" s="55"/>
      <c r="BL49" s="55"/>
      <c r="BM49" s="55"/>
      <c r="BN49" s="55"/>
      <c r="BO49" s="55"/>
      <c r="BP49" s="56"/>
      <c r="BQ49" s="55"/>
      <c r="BR49" s="55"/>
      <c r="BS49" s="55"/>
      <c r="BT49" s="54"/>
    </row>
    <row r="50" spans="1:76" x14ac:dyDescent="0.15">
      <c r="D50" s="51"/>
      <c r="E50" s="51"/>
      <c r="F50" s="49" t="s">
        <v>17</v>
      </c>
      <c r="G50" s="1"/>
      <c r="H50" s="50"/>
      <c r="I50" s="49"/>
      <c r="J50" s="49" t="s">
        <v>16</v>
      </c>
      <c r="K50" s="1"/>
      <c r="L50" s="53" t="s">
        <v>15</v>
      </c>
      <c r="N50" s="51"/>
      <c r="O50" s="51"/>
      <c r="P50" s="49" t="s">
        <v>17</v>
      </c>
      <c r="Q50" s="1"/>
      <c r="R50" s="50"/>
      <c r="S50" s="49"/>
      <c r="T50" s="49" t="s">
        <v>16</v>
      </c>
      <c r="U50" s="1"/>
      <c r="V50" s="53" t="s">
        <v>15</v>
      </c>
      <c r="X50" s="51"/>
      <c r="Y50" s="51"/>
      <c r="Z50" s="49" t="s">
        <v>17</v>
      </c>
      <c r="AA50" s="1"/>
      <c r="AB50" s="50"/>
      <c r="AC50" s="49"/>
      <c r="AD50" s="49" t="s">
        <v>16</v>
      </c>
      <c r="AE50" s="1"/>
      <c r="AF50" s="53" t="s">
        <v>15</v>
      </c>
      <c r="AH50" s="51"/>
      <c r="AI50" s="51"/>
      <c r="AJ50" s="49" t="s">
        <v>17</v>
      </c>
      <c r="AK50" s="1"/>
      <c r="AL50" s="50"/>
      <c r="AM50" s="49"/>
      <c r="AN50" s="49" t="s">
        <v>16</v>
      </c>
      <c r="AO50" s="1"/>
      <c r="AP50" s="272" t="s">
        <v>15</v>
      </c>
      <c r="AR50" s="51"/>
      <c r="AS50" s="51"/>
      <c r="AT50" s="49" t="s">
        <v>17</v>
      </c>
      <c r="AU50" s="1"/>
      <c r="AV50" s="50"/>
      <c r="AW50" s="49"/>
      <c r="AX50" s="49" t="s">
        <v>16</v>
      </c>
      <c r="AY50" s="1"/>
      <c r="AZ50" s="272" t="s">
        <v>15</v>
      </c>
      <c r="BB50" s="51"/>
      <c r="BC50" s="51"/>
      <c r="BD50" s="49" t="s">
        <v>17</v>
      </c>
      <c r="BF50" s="50"/>
      <c r="BG50" s="49"/>
      <c r="BH50" s="49" t="s">
        <v>16</v>
      </c>
      <c r="BJ50" s="48" t="s">
        <v>15</v>
      </c>
      <c r="BK50" s="52"/>
      <c r="BL50" s="51"/>
      <c r="BM50" s="51"/>
      <c r="BN50" s="49" t="s">
        <v>17</v>
      </c>
      <c r="BO50" s="1"/>
      <c r="BP50" s="50"/>
      <c r="BQ50" s="49"/>
      <c r="BR50" s="49" t="s">
        <v>16</v>
      </c>
      <c r="BS50" s="1"/>
      <c r="BT50" s="48" t="s">
        <v>15</v>
      </c>
    </row>
    <row r="51" spans="1:76" s="42" customFormat="1" ht="12" x14ac:dyDescent="0.15">
      <c r="D51" s="42" t="s">
        <v>14</v>
      </c>
      <c r="E51" s="42" t="s">
        <v>13</v>
      </c>
      <c r="F51" s="44"/>
      <c r="H51" s="45" t="s">
        <v>12</v>
      </c>
      <c r="I51" s="42" t="s">
        <v>11</v>
      </c>
      <c r="J51" s="44"/>
      <c r="L51" s="47"/>
      <c r="N51" s="42" t="s">
        <v>14</v>
      </c>
      <c r="O51" s="42" t="s">
        <v>13</v>
      </c>
      <c r="P51" s="44"/>
      <c r="R51" s="45" t="s">
        <v>12</v>
      </c>
      <c r="S51" s="42" t="s">
        <v>11</v>
      </c>
      <c r="T51" s="44"/>
      <c r="V51" s="47"/>
      <c r="X51" s="42" t="s">
        <v>14</v>
      </c>
      <c r="Y51" s="42" t="s">
        <v>13</v>
      </c>
      <c r="Z51" s="44"/>
      <c r="AB51" s="45" t="s">
        <v>12</v>
      </c>
      <c r="AC51" s="42" t="s">
        <v>11</v>
      </c>
      <c r="AD51" s="44"/>
      <c r="AF51" s="47"/>
      <c r="AH51" s="42" t="s">
        <v>14</v>
      </c>
      <c r="AI51" s="42" t="s">
        <v>13</v>
      </c>
      <c r="AJ51" s="44"/>
      <c r="AL51" s="45" t="s">
        <v>128</v>
      </c>
      <c r="AM51" s="42" t="s">
        <v>11</v>
      </c>
      <c r="AN51" s="44"/>
      <c r="AP51" s="273"/>
      <c r="AR51" s="42" t="s">
        <v>14</v>
      </c>
      <c r="AS51" s="42" t="s">
        <v>13</v>
      </c>
      <c r="AT51" s="44"/>
      <c r="AV51" s="45" t="s">
        <v>128</v>
      </c>
      <c r="AW51" s="42" t="s">
        <v>127</v>
      </c>
      <c r="AX51" s="44"/>
      <c r="AZ51" s="273"/>
      <c r="BB51" s="42" t="s">
        <v>14</v>
      </c>
      <c r="BC51" s="42" t="s">
        <v>13</v>
      </c>
      <c r="BD51" s="44"/>
      <c r="BF51" s="45" t="s">
        <v>128</v>
      </c>
      <c r="BG51" s="42" t="s">
        <v>127</v>
      </c>
      <c r="BH51" s="44"/>
      <c r="BJ51" s="43"/>
      <c r="BK51" s="46"/>
      <c r="BL51" s="42" t="s">
        <v>14</v>
      </c>
      <c r="BM51" s="42" t="s">
        <v>13</v>
      </c>
      <c r="BN51" s="44"/>
      <c r="BP51" s="45" t="s">
        <v>128</v>
      </c>
      <c r="BQ51" s="42" t="s">
        <v>127</v>
      </c>
      <c r="BR51" s="44"/>
      <c r="BT51" s="43"/>
    </row>
    <row r="52" spans="1:76" s="35" customFormat="1" ht="24" customHeight="1" x14ac:dyDescent="0.15">
      <c r="D52" s="35" t="s">
        <v>253</v>
      </c>
      <c r="E52" s="35" t="str">
        <f>E30</f>
        <v>Jul. 1, 2016-
 Sep. 30, 2016</v>
      </c>
      <c r="F52" s="37" t="s">
        <v>255</v>
      </c>
      <c r="H52" s="38" t="s">
        <v>256</v>
      </c>
      <c r="I52" s="35" t="str">
        <f>I30</f>
        <v>Jan 1, 2017-
 Mar. 31, 2017</v>
      </c>
      <c r="J52" s="37" t="str">
        <f>J30</f>
        <v>Oct. 1, 2016-
　Mar. 31, 2017</v>
      </c>
      <c r="L52" s="40" t="str">
        <f>L30</f>
        <v>Apr. 1, 2016-
　Mar. 31, 2017</v>
      </c>
      <c r="N52" s="35" t="str">
        <f>N30</f>
        <v>Apr. 1, 2015-
 Jun. 30, 2015</v>
      </c>
      <c r="O52" s="35" t="str">
        <f>O30</f>
        <v>Jul. 1, 2015-
 Sep. 30, 2015</v>
      </c>
      <c r="P52" s="37" t="str">
        <f>P30</f>
        <v>Apr. 1, 2015-
 Sep. 30, 2015</v>
      </c>
      <c r="R52" s="38" t="str">
        <f>R30</f>
        <v>Oct. 1, 2015-
 Dec. 31, 2015</v>
      </c>
      <c r="S52" s="35" t="str">
        <f>S30</f>
        <v>Jan 1, 2016-
 Mar. 31, 2016</v>
      </c>
      <c r="T52" s="37" t="str">
        <f>T30</f>
        <v>Oct. 1, 2015-
　Mar. 31, 2016</v>
      </c>
      <c r="V52" s="40" t="str">
        <f>V30</f>
        <v>Apr. 1, 2015-
　Mar. 31, 2016</v>
      </c>
      <c r="X52" s="35" t="str">
        <f>X30</f>
        <v>Apr. 1, 2014-
 Jun. 30, 2014</v>
      </c>
      <c r="Y52" s="35" t="str">
        <f>Y30</f>
        <v>Jul. 1, 2014-
 Sep. 30, 2014</v>
      </c>
      <c r="Z52" s="37" t="str">
        <f>Z30</f>
        <v>Apr. 1, 2014-
 Sep. 30, 2014</v>
      </c>
      <c r="AB52" s="38" t="str">
        <f>AB30</f>
        <v>Oct. 1, 2014-
 Dec. 31, 2014</v>
      </c>
      <c r="AC52" s="35" t="str">
        <f>AC30</f>
        <v>Jan 1, 2015-
 Mar. 31, 2015</v>
      </c>
      <c r="AD52" s="37" t="str">
        <f>AD30</f>
        <v>Oct. 1, 2014-
　Mar. 31, 2015</v>
      </c>
      <c r="AF52" s="40" t="str">
        <f>AF30</f>
        <v>Apr. 1, 2014-
　Mar. 31, 2015</v>
      </c>
      <c r="AH52" s="35" t="str">
        <f>AH30</f>
        <v>Apr. 1, 2013-
 Jun. 30, 2013</v>
      </c>
      <c r="AI52" s="35" t="str">
        <f>AI30</f>
        <v>Jul. 1, 2013-
 Sep. 30, 2013</v>
      </c>
      <c r="AJ52" s="37" t="str">
        <f>AJ30</f>
        <v>Apr. 1, 2013-
 Sep. 30, 2013</v>
      </c>
      <c r="AL52" s="38" t="str">
        <f>AL30</f>
        <v>Oct. 1, 2013-
 Dec. 31, 2013</v>
      </c>
      <c r="AM52" s="35" t="str">
        <f>AM30</f>
        <v>Jan 1, 2014-
 Mar. 31, 2014</v>
      </c>
      <c r="AN52" s="37" t="str">
        <f>AN30</f>
        <v>Oct. 1, 2013-
　Mar. 31, 2014</v>
      </c>
      <c r="AP52" s="274" t="s">
        <v>205</v>
      </c>
      <c r="AR52" s="35" t="s">
        <v>142</v>
      </c>
      <c r="AS52" s="35" t="s">
        <v>125</v>
      </c>
      <c r="AT52" s="37" t="s">
        <v>124</v>
      </c>
      <c r="AV52" s="38" t="s">
        <v>123</v>
      </c>
      <c r="AW52" s="35" t="s">
        <v>122</v>
      </c>
      <c r="AX52" s="37" t="s">
        <v>121</v>
      </c>
      <c r="AZ52" s="274" t="s">
        <v>120</v>
      </c>
      <c r="BB52" s="35" t="s">
        <v>119</v>
      </c>
      <c r="BC52" s="35" t="s">
        <v>118</v>
      </c>
      <c r="BD52" s="37" t="s">
        <v>117</v>
      </c>
      <c r="BF52" s="38" t="s">
        <v>116</v>
      </c>
      <c r="BG52" s="35" t="s">
        <v>115</v>
      </c>
      <c r="BH52" s="37" t="s">
        <v>114</v>
      </c>
      <c r="BJ52" s="36" t="s">
        <v>113</v>
      </c>
      <c r="BK52" s="39"/>
      <c r="BL52" s="35" t="s">
        <v>40</v>
      </c>
      <c r="BM52" s="35" t="s">
        <v>112</v>
      </c>
      <c r="BN52" s="37" t="s">
        <v>38</v>
      </c>
      <c r="BP52" s="38" t="s">
        <v>111</v>
      </c>
      <c r="BQ52" s="35" t="s">
        <v>110</v>
      </c>
      <c r="BR52" s="37" t="s">
        <v>109</v>
      </c>
      <c r="BT52" s="36" t="s">
        <v>108</v>
      </c>
    </row>
    <row r="53" spans="1:76" s="141" customFormat="1" ht="6.75" customHeight="1" x14ac:dyDescent="0.15">
      <c r="A53" s="192"/>
      <c r="H53" s="142"/>
      <c r="R53" s="142"/>
      <c r="AB53" s="142"/>
      <c r="AL53" s="142"/>
      <c r="AV53" s="142"/>
      <c r="BF53" s="142"/>
      <c r="BK53" s="143"/>
      <c r="BP53" s="142"/>
      <c r="BR53" s="84"/>
    </row>
    <row r="54" spans="1:76" ht="13.5" customHeight="1" x14ac:dyDescent="0.15">
      <c r="B54" s="209" t="s">
        <v>141</v>
      </c>
      <c r="C54" s="209"/>
      <c r="D54" s="16">
        <v>-54.5</v>
      </c>
      <c r="E54" s="16">
        <f>+F54-D54</f>
        <v>147</v>
      </c>
      <c r="F54" s="16">
        <v>92.5</v>
      </c>
      <c r="G54" s="208"/>
      <c r="H54" s="84">
        <v>8.1999999999999993</v>
      </c>
      <c r="I54" s="84">
        <f t="shared" ref="I54:I58" si="8">J54-H54</f>
        <v>130.20000000000002</v>
      </c>
      <c r="J54" s="84">
        <f t="shared" ref="J54:J58" si="9">L54-F54</f>
        <v>138.4</v>
      </c>
      <c r="K54" s="84"/>
      <c r="L54" s="84">
        <v>230.9</v>
      </c>
      <c r="M54" s="209"/>
      <c r="N54" s="16">
        <v>-91.311000000000007</v>
      </c>
      <c r="O54" s="16">
        <f>+P54-N54</f>
        <v>74.51100000000001</v>
      </c>
      <c r="P54" s="16">
        <v>-16.8</v>
      </c>
      <c r="Q54" s="208"/>
      <c r="R54" s="84">
        <v>147.6</v>
      </c>
      <c r="S54" s="84">
        <f t="shared" ref="S54:S58" si="10">T54-R54</f>
        <v>424.19999999999993</v>
      </c>
      <c r="T54" s="84">
        <f t="shared" ref="T54:T58" si="11">V54-P54</f>
        <v>571.79999999999995</v>
      </c>
      <c r="U54" s="84"/>
      <c r="V54" s="84">
        <v>555</v>
      </c>
      <c r="W54" s="209"/>
      <c r="X54" s="16">
        <v>51.77</v>
      </c>
      <c r="Y54" s="16">
        <f>Z54-X54</f>
        <v>-14.284000000000006</v>
      </c>
      <c r="Z54" s="16">
        <v>37.485999999999997</v>
      </c>
      <c r="AA54" s="208"/>
      <c r="AB54" s="84">
        <f>229.879-Z54</f>
        <v>192.393</v>
      </c>
      <c r="AC54" s="84">
        <f t="shared" ref="AC54:AC58" si="12">AD54-AB54</f>
        <v>507.34499999999991</v>
      </c>
      <c r="AD54" s="84">
        <f t="shared" ref="AD54:AD58" si="13">AF54-Z54</f>
        <v>699.73799999999994</v>
      </c>
      <c r="AE54" s="84"/>
      <c r="AF54" s="84">
        <v>737.22399999999993</v>
      </c>
      <c r="AG54" s="209"/>
      <c r="AH54" s="16">
        <v>144.70599999999999</v>
      </c>
      <c r="AI54" s="16">
        <v>99.825999999999993</v>
      </c>
      <c r="AJ54" s="16">
        <v>244.53200000000001</v>
      </c>
      <c r="AK54" s="208"/>
      <c r="AL54" s="84">
        <v>-249.23300000000003</v>
      </c>
      <c r="AM54" s="84">
        <f>AN54-AL54</f>
        <v>309.85400000000004</v>
      </c>
      <c r="AN54" s="84">
        <f>AP54-AJ54</f>
        <v>60.621000000000009</v>
      </c>
      <c r="AO54" s="84"/>
      <c r="AP54" s="84">
        <v>305.15300000000002</v>
      </c>
      <c r="AQ54" s="209"/>
      <c r="AR54" s="16">
        <v>108.239</v>
      </c>
      <c r="AS54" s="16">
        <v>139.54300000000001</v>
      </c>
      <c r="AT54" s="16">
        <v>247.78200000000001</v>
      </c>
      <c r="AU54" s="208"/>
      <c r="AV54" s="84">
        <v>-109.7</v>
      </c>
      <c r="AW54" s="84">
        <v>127.503</v>
      </c>
      <c r="AX54" s="84">
        <v>17.788999999999987</v>
      </c>
      <c r="AY54" s="84"/>
      <c r="AZ54" s="84">
        <v>265.57100000000003</v>
      </c>
      <c r="BA54" s="209"/>
      <c r="BB54" s="84">
        <v>74.995000000000005</v>
      </c>
      <c r="BC54" s="84">
        <v>140.03899999999999</v>
      </c>
      <c r="BD54" s="84">
        <v>215.03399999999999</v>
      </c>
      <c r="BE54" s="208"/>
      <c r="BF54" s="84">
        <v>-111.9</v>
      </c>
      <c r="BG54" s="84">
        <v>143.55500000000001</v>
      </c>
      <c r="BH54" s="84">
        <v>31.627999999999997</v>
      </c>
      <c r="BI54" s="124"/>
      <c r="BJ54" s="84">
        <v>246.642</v>
      </c>
      <c r="BK54" s="84"/>
      <c r="BL54" s="84">
        <v>-47.573</v>
      </c>
      <c r="BM54" s="84">
        <v>313.06700000000001</v>
      </c>
      <c r="BN54" s="84">
        <v>265.49400000000003</v>
      </c>
      <c r="BO54" s="207"/>
      <c r="BP54" s="211">
        <v>-63.072000000000003</v>
      </c>
      <c r="BQ54" s="210">
        <v>8.9859999999999616</v>
      </c>
      <c r="BR54" s="84">
        <v>-54.086000000000041</v>
      </c>
      <c r="BS54" s="210"/>
      <c r="BT54" s="210">
        <v>211.40799999999999</v>
      </c>
    </row>
    <row r="55" spans="1:76" ht="13.5" customHeight="1" x14ac:dyDescent="0.15">
      <c r="B55" s="209" t="s">
        <v>140</v>
      </c>
      <c r="C55" s="209"/>
      <c r="D55" s="16">
        <v>-91</v>
      </c>
      <c r="E55" s="16">
        <f t="shared" ref="E55:E58" si="14">+F55-D55</f>
        <v>-58.400000000000006</v>
      </c>
      <c r="F55" s="16">
        <v>-149.4</v>
      </c>
      <c r="G55" s="208"/>
      <c r="H55" s="84">
        <v>-59.9</v>
      </c>
      <c r="I55" s="84">
        <f t="shared" si="8"/>
        <v>-28.199999999999996</v>
      </c>
      <c r="J55" s="84">
        <f t="shared" si="9"/>
        <v>-88.1</v>
      </c>
      <c r="K55" s="84"/>
      <c r="L55" s="84">
        <v>-237.5</v>
      </c>
      <c r="M55" s="209"/>
      <c r="N55" s="16">
        <v>-108.107</v>
      </c>
      <c r="O55" s="16">
        <f t="shared" ref="O55:O58" si="15">+P55-N55</f>
        <v>-75.092999999999989</v>
      </c>
      <c r="P55" s="16">
        <v>-183.2</v>
      </c>
      <c r="Q55" s="208"/>
      <c r="R55" s="84">
        <v>-46.3</v>
      </c>
      <c r="S55" s="84">
        <f t="shared" si="10"/>
        <v>-78.2</v>
      </c>
      <c r="T55" s="84">
        <f t="shared" si="11"/>
        <v>-124.5</v>
      </c>
      <c r="U55" s="84"/>
      <c r="V55" s="84">
        <v>-307.7</v>
      </c>
      <c r="W55" s="209"/>
      <c r="X55" s="16">
        <v>-97.430999999999997</v>
      </c>
      <c r="Y55" s="16">
        <f>Z55-X55</f>
        <v>-123.093</v>
      </c>
      <c r="Z55" s="16">
        <v>-220.524</v>
      </c>
      <c r="AA55" s="208"/>
      <c r="AB55" s="84">
        <f>-305.021-Z55</f>
        <v>-84.497000000000014</v>
      </c>
      <c r="AC55" s="84">
        <f t="shared" si="12"/>
        <v>-72.795999999999992</v>
      </c>
      <c r="AD55" s="84">
        <f t="shared" si="13"/>
        <v>-157.29300000000001</v>
      </c>
      <c r="AE55" s="84"/>
      <c r="AF55" s="84">
        <v>-377.81700000000001</v>
      </c>
      <c r="AG55" s="209"/>
      <c r="AH55" s="16">
        <v>-100.071</v>
      </c>
      <c r="AI55" s="16">
        <f>AJ55-AH55</f>
        <v>-148.03700000000001</v>
      </c>
      <c r="AJ55" s="16">
        <v>-248.108</v>
      </c>
      <c r="AK55" s="208"/>
      <c r="AL55" s="84">
        <v>-109.86199999999999</v>
      </c>
      <c r="AM55" s="84">
        <f t="shared" ref="AM55:AM57" si="16">AN55-AL55</f>
        <v>-121.82300000000001</v>
      </c>
      <c r="AN55" s="84">
        <f t="shared" ref="AN55:AN57" si="17">AP55-AJ55</f>
        <v>-231.685</v>
      </c>
      <c r="AO55" s="84"/>
      <c r="AP55" s="84">
        <v>-479.79300000000001</v>
      </c>
      <c r="AQ55" s="209"/>
      <c r="AR55" s="16">
        <v>-92.418999999999997</v>
      </c>
      <c r="AS55" s="16">
        <v>-93.727999999999994</v>
      </c>
      <c r="AT55" s="16">
        <v>-186.14699999999999</v>
      </c>
      <c r="AU55" s="208"/>
      <c r="AV55" s="84">
        <v>-103.1</v>
      </c>
      <c r="AW55" s="84">
        <v>-136.858</v>
      </c>
      <c r="AX55" s="84">
        <v>-239.96300000000002</v>
      </c>
      <c r="AY55" s="84"/>
      <c r="AZ55" s="84">
        <v>-426.11</v>
      </c>
      <c r="BA55" s="209"/>
      <c r="BB55" s="84">
        <v>-29.100999999999999</v>
      </c>
      <c r="BC55" s="84">
        <v>-52.192</v>
      </c>
      <c r="BD55" s="84">
        <v>-81.293000000000006</v>
      </c>
      <c r="BE55" s="208"/>
      <c r="BF55" s="84">
        <v>-43</v>
      </c>
      <c r="BG55" s="84">
        <v>-74.263000000000005</v>
      </c>
      <c r="BH55" s="84">
        <v>-117.30199999999999</v>
      </c>
      <c r="BI55" s="124"/>
      <c r="BJ55" s="84">
        <v>-198.595</v>
      </c>
      <c r="BK55" s="84"/>
      <c r="BL55" s="84">
        <v>-60.940999999999995</v>
      </c>
      <c r="BM55" s="84">
        <v>-44.301000000000002</v>
      </c>
      <c r="BN55" s="84">
        <v>-105.242</v>
      </c>
      <c r="BO55" s="207"/>
      <c r="BP55" s="211">
        <v>-40.066000000000003</v>
      </c>
      <c r="BQ55" s="84">
        <v>-25.59999999999998</v>
      </c>
      <c r="BR55" s="84">
        <v>-65.665999999999983</v>
      </c>
      <c r="BS55" s="210"/>
      <c r="BT55" s="84">
        <v>-170.90799999999999</v>
      </c>
    </row>
    <row r="56" spans="1:76" ht="13.5" customHeight="1" x14ac:dyDescent="0.15">
      <c r="B56" s="209" t="s">
        <v>139</v>
      </c>
      <c r="C56" s="209"/>
      <c r="D56" s="16">
        <v>-17.151</v>
      </c>
      <c r="E56" s="16">
        <f t="shared" si="14"/>
        <v>-75.149000000000001</v>
      </c>
      <c r="F56" s="16">
        <v>-92.3</v>
      </c>
      <c r="G56" s="208"/>
      <c r="H56" s="84">
        <v>5.6</v>
      </c>
      <c r="I56" s="84">
        <f t="shared" si="8"/>
        <v>-74.100000000000009</v>
      </c>
      <c r="J56" s="84">
        <f t="shared" si="9"/>
        <v>-68.500000000000014</v>
      </c>
      <c r="K56" s="84"/>
      <c r="L56" s="84">
        <v>-160.80000000000001</v>
      </c>
      <c r="M56" s="209"/>
      <c r="N56" s="16">
        <v>159.53299999999999</v>
      </c>
      <c r="O56" s="16">
        <f t="shared" si="15"/>
        <v>-16.432999999999993</v>
      </c>
      <c r="P56" s="16">
        <v>143.1</v>
      </c>
      <c r="Q56" s="208"/>
      <c r="R56" s="84">
        <v>-114.5</v>
      </c>
      <c r="S56" s="84">
        <f t="shared" si="10"/>
        <v>-116.6</v>
      </c>
      <c r="T56" s="84">
        <f t="shared" si="11"/>
        <v>-231.1</v>
      </c>
      <c r="U56" s="84"/>
      <c r="V56" s="84">
        <v>-88</v>
      </c>
      <c r="W56" s="209"/>
      <c r="X56" s="16">
        <v>58.92</v>
      </c>
      <c r="Y56" s="16">
        <f>Z56-X56</f>
        <v>141.83199999999999</v>
      </c>
      <c r="Z56" s="16">
        <v>200.75200000000001</v>
      </c>
      <c r="AA56" s="208"/>
      <c r="AB56" s="84">
        <f>35.275-Z56</f>
        <v>-165.477</v>
      </c>
      <c r="AC56" s="84">
        <f t="shared" si="12"/>
        <v>-361.58500000000004</v>
      </c>
      <c r="AD56" s="84">
        <f t="shared" si="13"/>
        <v>-527.06200000000001</v>
      </c>
      <c r="AE56" s="84"/>
      <c r="AF56" s="84">
        <v>-326.31</v>
      </c>
      <c r="AG56" s="209"/>
      <c r="AH56" s="16">
        <v>-73.394000000000005</v>
      </c>
      <c r="AI56" s="16">
        <v>94.43</v>
      </c>
      <c r="AJ56" s="16">
        <v>21.036000000000001</v>
      </c>
      <c r="AK56" s="208"/>
      <c r="AL56" s="84">
        <v>379.72399999999999</v>
      </c>
      <c r="AM56" s="84">
        <f t="shared" si="16"/>
        <v>-220.67999999999998</v>
      </c>
      <c r="AN56" s="84">
        <f t="shared" si="17"/>
        <v>159.04400000000001</v>
      </c>
      <c r="AO56" s="84"/>
      <c r="AP56" s="84">
        <v>180.08</v>
      </c>
      <c r="AQ56" s="209"/>
      <c r="AR56" s="16">
        <v>-18.501999999999999</v>
      </c>
      <c r="AS56" s="16">
        <v>-12.933</v>
      </c>
      <c r="AT56" s="16">
        <v>-31.434999999999999</v>
      </c>
      <c r="AU56" s="208"/>
      <c r="AV56" s="84">
        <v>216.5</v>
      </c>
      <c r="AW56" s="84">
        <v>-31.003999999999998</v>
      </c>
      <c r="AX56" s="84">
        <v>185.53899999999999</v>
      </c>
      <c r="AY56" s="84"/>
      <c r="AZ56" s="84">
        <v>154.10399999999998</v>
      </c>
      <c r="BA56" s="209"/>
      <c r="BB56" s="84">
        <v>-51.600999999999999</v>
      </c>
      <c r="BC56" s="84">
        <v>-97.301000000000002</v>
      </c>
      <c r="BD56" s="84">
        <v>-148.90199999999999</v>
      </c>
      <c r="BE56" s="208"/>
      <c r="BF56" s="84">
        <v>188.7</v>
      </c>
      <c r="BG56" s="84">
        <v>-77.103999999999999</v>
      </c>
      <c r="BH56" s="84">
        <v>111.58399999999999</v>
      </c>
      <c r="BI56" s="124"/>
      <c r="BJ56" s="84">
        <v>-37.317999999999998</v>
      </c>
      <c r="BK56" s="84"/>
      <c r="BL56" s="84">
        <v>109.148</v>
      </c>
      <c r="BM56" s="84">
        <v>-261.279</v>
      </c>
      <c r="BN56" s="84">
        <v>-152.131</v>
      </c>
      <c r="BO56" s="207"/>
      <c r="BP56" s="211">
        <v>117.254</v>
      </c>
      <c r="BQ56" s="84">
        <v>-36.350999999999999</v>
      </c>
      <c r="BR56" s="210">
        <v>80.903000000000006</v>
      </c>
      <c r="BS56" s="210"/>
      <c r="BT56" s="84">
        <v>-71.227999999999994</v>
      </c>
    </row>
    <row r="57" spans="1:76" ht="13.5" customHeight="1" x14ac:dyDescent="0.15">
      <c r="B57" s="209" t="s">
        <v>138</v>
      </c>
      <c r="C57" s="209"/>
      <c r="D57" s="16">
        <v>-31.687000000000001</v>
      </c>
      <c r="E57" s="16">
        <f t="shared" si="14"/>
        <v>-16.913</v>
      </c>
      <c r="F57" s="16">
        <v>-48.6</v>
      </c>
      <c r="G57" s="208"/>
      <c r="H57" s="84">
        <v>14.1</v>
      </c>
      <c r="I57" s="84">
        <f t="shared" si="8"/>
        <v>6.1000000000000032</v>
      </c>
      <c r="J57" s="84">
        <f t="shared" si="9"/>
        <v>20.200000000000003</v>
      </c>
      <c r="K57" s="84"/>
      <c r="L57" s="84">
        <v>-28.4</v>
      </c>
      <c r="M57" s="209"/>
      <c r="N57" s="16">
        <v>-2.2050000000000001</v>
      </c>
      <c r="O57" s="16">
        <f t="shared" si="15"/>
        <v>1.905</v>
      </c>
      <c r="P57" s="16">
        <v>-0.3</v>
      </c>
      <c r="Q57" s="208"/>
      <c r="R57" s="84">
        <v>-4.5999999999999996</v>
      </c>
      <c r="S57" s="84">
        <f t="shared" si="10"/>
        <v>9</v>
      </c>
      <c r="T57" s="84">
        <f t="shared" si="11"/>
        <v>4.3999999999999995</v>
      </c>
      <c r="U57" s="84"/>
      <c r="V57" s="84">
        <v>4.0999999999999996</v>
      </c>
      <c r="W57" s="209"/>
      <c r="X57" s="16">
        <v>-4.2430000000000003</v>
      </c>
      <c r="Y57" s="16">
        <f>Z57-X57</f>
        <v>-1.0739999999999998</v>
      </c>
      <c r="Z57" s="16">
        <v>-5.3170000000000002</v>
      </c>
      <c r="AA57" s="208"/>
      <c r="AB57" s="84">
        <f>2.244-Z57</f>
        <v>7.5609999999999999</v>
      </c>
      <c r="AC57" s="84">
        <f t="shared" si="12"/>
        <v>12.496000000000002</v>
      </c>
      <c r="AD57" s="84">
        <f t="shared" si="13"/>
        <v>20.057000000000002</v>
      </c>
      <c r="AE57" s="84"/>
      <c r="AF57" s="84">
        <v>14.74</v>
      </c>
      <c r="AG57" s="209"/>
      <c r="AH57" s="16">
        <v>8.8659999999999997</v>
      </c>
      <c r="AI57" s="16">
        <v>6.0990000000000002</v>
      </c>
      <c r="AJ57" s="16">
        <v>14.965</v>
      </c>
      <c r="AK57" s="208"/>
      <c r="AL57" s="84">
        <v>-0.28100000000000025</v>
      </c>
      <c r="AM57" s="84">
        <f t="shared" si="16"/>
        <v>10.56</v>
      </c>
      <c r="AN57" s="84">
        <f t="shared" si="17"/>
        <v>10.279</v>
      </c>
      <c r="AO57" s="84"/>
      <c r="AP57" s="84">
        <v>25.244</v>
      </c>
      <c r="AQ57" s="209"/>
      <c r="AR57" s="16">
        <v>7.7930000000000001</v>
      </c>
      <c r="AS57" s="16">
        <v>-5.335</v>
      </c>
      <c r="AT57" s="16">
        <v>2.4580000000000002</v>
      </c>
      <c r="AU57" s="208"/>
      <c r="AV57" s="84">
        <v>-2.1</v>
      </c>
      <c r="AW57" s="84">
        <v>13.681999999999999</v>
      </c>
      <c r="AX57" s="84">
        <v>11.610000000000001</v>
      </c>
      <c r="AY57" s="84"/>
      <c r="AZ57" s="84">
        <v>14.068000000000001</v>
      </c>
      <c r="BA57" s="209"/>
      <c r="BB57" s="84">
        <v>2.5790000000000002</v>
      </c>
      <c r="BC57" s="84">
        <v>-3.246</v>
      </c>
      <c r="BD57" s="84">
        <v>-0.66700000000000004</v>
      </c>
      <c r="BE57" s="208"/>
      <c r="BF57" s="23">
        <v>-7.2</v>
      </c>
      <c r="BG57" s="23">
        <v>3.0539999999999998</v>
      </c>
      <c r="BH57" s="23">
        <v>-4.1909999999999998</v>
      </c>
      <c r="BI57" s="124"/>
      <c r="BJ57" s="84">
        <v>-4.8579999999999997</v>
      </c>
      <c r="BK57" s="84"/>
      <c r="BL57" s="84">
        <v>1.21</v>
      </c>
      <c r="BM57" s="84">
        <v>-6.7039999999999997</v>
      </c>
      <c r="BN57" s="84">
        <v>-5.4939999999999998</v>
      </c>
      <c r="BO57" s="207"/>
      <c r="BP57" s="21">
        <v>-7.6020000000000003</v>
      </c>
      <c r="BQ57" s="193">
        <v>9.23</v>
      </c>
      <c r="BR57" s="193">
        <v>1.6280000000000001</v>
      </c>
      <c r="BS57" s="193"/>
      <c r="BT57" s="23">
        <v>-3.8659999999999997</v>
      </c>
    </row>
    <row r="58" spans="1:76" ht="13.5" customHeight="1" x14ac:dyDescent="0.15">
      <c r="B58" s="204" t="s">
        <v>137</v>
      </c>
      <c r="C58" s="204"/>
      <c r="D58" s="95">
        <v>-194.35399999999998</v>
      </c>
      <c r="E58" s="95">
        <f t="shared" si="14"/>
        <v>-3.4460000000000264</v>
      </c>
      <c r="F58" s="95">
        <v>-197.8</v>
      </c>
      <c r="G58" s="202"/>
      <c r="H58" s="95">
        <v>-32</v>
      </c>
      <c r="I58" s="95">
        <f t="shared" si="8"/>
        <v>34</v>
      </c>
      <c r="J58" s="95">
        <f t="shared" si="9"/>
        <v>2</v>
      </c>
      <c r="K58" s="95"/>
      <c r="L58" s="95">
        <v>-195.8</v>
      </c>
      <c r="M58" s="204"/>
      <c r="N58" s="95">
        <v>-42.089999999999996</v>
      </c>
      <c r="O58" s="95">
        <f t="shared" si="15"/>
        <v>-15.110000000000007</v>
      </c>
      <c r="P58" s="95">
        <v>-57.2</v>
      </c>
      <c r="Q58" s="202"/>
      <c r="R58" s="95">
        <v>-17.8</v>
      </c>
      <c r="S58" s="95">
        <f t="shared" si="10"/>
        <v>238.3</v>
      </c>
      <c r="T58" s="95">
        <f t="shared" si="11"/>
        <v>220.5</v>
      </c>
      <c r="U58" s="95"/>
      <c r="V58" s="95">
        <v>163.30000000000001</v>
      </c>
      <c r="W58" s="204"/>
      <c r="X58" s="95">
        <v>9.016</v>
      </c>
      <c r="Y58" s="95">
        <f>Z58-X58</f>
        <v>3.3810000000000002</v>
      </c>
      <c r="Z58" s="95">
        <v>12.397</v>
      </c>
      <c r="AA58" s="202"/>
      <c r="AB58" s="95">
        <f>+-37.623-Z58</f>
        <v>-50.019999999999996</v>
      </c>
      <c r="AC58" s="95">
        <f t="shared" si="12"/>
        <v>85.460000000000008</v>
      </c>
      <c r="AD58" s="95">
        <f t="shared" si="13"/>
        <v>35.440000000000005</v>
      </c>
      <c r="AE58" s="95"/>
      <c r="AF58" s="95">
        <v>47.837000000000003</v>
      </c>
      <c r="AG58" s="204"/>
      <c r="AH58" s="95">
        <v>-19.893000000000001</v>
      </c>
      <c r="AI58" s="95">
        <v>52.317999999999998</v>
      </c>
      <c r="AJ58" s="95">
        <v>32.424999999999997</v>
      </c>
      <c r="AK58" s="202"/>
      <c r="AL58" s="95">
        <v>20.348000000000003</v>
      </c>
      <c r="AM58" s="95">
        <f>AN58-AL58</f>
        <v>-22.088999999999999</v>
      </c>
      <c r="AN58" s="95">
        <f>AP58-AJ58</f>
        <v>-1.7409999999999961</v>
      </c>
      <c r="AO58" s="95"/>
      <c r="AP58" s="95">
        <v>30.684000000000001</v>
      </c>
      <c r="AQ58" s="204"/>
      <c r="AR58" s="95">
        <v>5.1109999999999998</v>
      </c>
      <c r="AS58" s="95">
        <v>27.547000000000001</v>
      </c>
      <c r="AT58" s="95">
        <v>32.658000000000001</v>
      </c>
      <c r="AU58" s="202"/>
      <c r="AV58" s="95">
        <v>1.7</v>
      </c>
      <c r="AW58" s="95">
        <v>-26.677000000000003</v>
      </c>
      <c r="AX58" s="95">
        <v>-25.024999999999999</v>
      </c>
      <c r="AY58" s="95"/>
      <c r="AZ58" s="95">
        <v>7.633</v>
      </c>
      <c r="BA58" s="204"/>
      <c r="BB58" s="95">
        <v>-3.1280000000000001</v>
      </c>
      <c r="BC58" s="95">
        <v>-12.7</v>
      </c>
      <c r="BD58" s="95">
        <v>-15.827999999999999</v>
      </c>
      <c r="BE58" s="202"/>
      <c r="BF58" s="95">
        <v>26.5</v>
      </c>
      <c r="BG58" s="95">
        <v>-4.7780000000000005</v>
      </c>
      <c r="BH58" s="95">
        <v>21.699000000000002</v>
      </c>
      <c r="BI58" s="206"/>
      <c r="BJ58" s="206">
        <v>5.8710000000000004</v>
      </c>
      <c r="BK58" s="205"/>
      <c r="BL58" s="95">
        <v>1.8440000000000147</v>
      </c>
      <c r="BM58" s="95">
        <v>0.78299999999998504</v>
      </c>
      <c r="BN58" s="95">
        <v>2.6269999999999998</v>
      </c>
      <c r="BO58" s="201"/>
      <c r="BP58" s="21">
        <v>6.5140000000000002</v>
      </c>
      <c r="BQ58" s="84">
        <v>-43.735000000000007</v>
      </c>
      <c r="BR58" s="95">
        <v>-37.221000000000004</v>
      </c>
      <c r="BS58" s="199"/>
      <c r="BT58" s="95">
        <v>-34.594000000000001</v>
      </c>
    </row>
    <row r="59" spans="1:76" s="141" customFormat="1" ht="13.5" customHeight="1" x14ac:dyDescent="0.15">
      <c r="A59" s="192"/>
      <c r="B59" s="204" t="s">
        <v>136</v>
      </c>
      <c r="C59" s="203"/>
      <c r="D59" s="95">
        <v>491.35500000000002</v>
      </c>
      <c r="E59" s="95">
        <f>+D63</f>
        <v>297.00100000000003</v>
      </c>
      <c r="F59" s="95">
        <v>491.4</v>
      </c>
      <c r="G59" s="202"/>
      <c r="H59" s="95">
        <v>293.60000000000002</v>
      </c>
      <c r="I59" s="95">
        <f>H63</f>
        <v>261.60000000000002</v>
      </c>
      <c r="J59" s="95">
        <f>F63</f>
        <v>293.60000000000002</v>
      </c>
      <c r="K59" s="95"/>
      <c r="L59" s="95">
        <v>491.3</v>
      </c>
      <c r="M59" s="203"/>
      <c r="N59" s="95">
        <v>327.98</v>
      </c>
      <c r="O59" s="95">
        <f>+N63</f>
        <v>285.89</v>
      </c>
      <c r="P59" s="95">
        <f>+N59</f>
        <v>327.98</v>
      </c>
      <c r="Q59" s="202"/>
      <c r="R59" s="95">
        <v>270.8</v>
      </c>
      <c r="S59" s="95">
        <f>R63</f>
        <v>253</v>
      </c>
      <c r="T59" s="95">
        <f>P63</f>
        <v>270.8</v>
      </c>
      <c r="U59" s="95"/>
      <c r="V59" s="95">
        <v>328</v>
      </c>
      <c r="W59" s="203"/>
      <c r="X59" s="95">
        <v>280.06900000000002</v>
      </c>
      <c r="Y59" s="95">
        <v>289.15899999999999</v>
      </c>
      <c r="Z59" s="95">
        <v>280.06900000000002</v>
      </c>
      <c r="AA59" s="202"/>
      <c r="AB59" s="95">
        <f>+Z63</f>
        <v>292.54000000000002</v>
      </c>
      <c r="AC59" s="95">
        <f>AB63</f>
        <v>242.5</v>
      </c>
      <c r="AD59" s="95">
        <f>Z63</f>
        <v>292.54000000000002</v>
      </c>
      <c r="AE59" s="95"/>
      <c r="AF59" s="95">
        <v>280.06900000000002</v>
      </c>
      <c r="AG59" s="203"/>
      <c r="AH59" s="95">
        <v>249.131</v>
      </c>
      <c r="AI59" s="95">
        <v>229.238</v>
      </c>
      <c r="AJ59" s="95">
        <v>249.131</v>
      </c>
      <c r="AK59" s="202"/>
      <c r="AL59" s="95">
        <v>281.55599999999998</v>
      </c>
      <c r="AM59" s="95">
        <f>AL63</f>
        <v>302.15800000000002</v>
      </c>
      <c r="AN59" s="95">
        <f>AJ63</f>
        <v>281.55599999999998</v>
      </c>
      <c r="AO59" s="95"/>
      <c r="AP59" s="95">
        <v>249.131</v>
      </c>
      <c r="AQ59" s="203"/>
      <c r="AR59" s="95">
        <v>241.035</v>
      </c>
      <c r="AS59" s="95">
        <v>246.52799999999999</v>
      </c>
      <c r="AT59" s="95">
        <v>241.035</v>
      </c>
      <c r="AU59" s="202"/>
      <c r="AV59" s="95">
        <v>274.10000000000002</v>
      </c>
      <c r="AW59" s="95">
        <v>275.74099999999999</v>
      </c>
      <c r="AX59" s="95">
        <v>274.07600000000002</v>
      </c>
      <c r="AY59" s="95"/>
      <c r="AZ59" s="95">
        <v>241.035</v>
      </c>
      <c r="BA59" s="203"/>
      <c r="BB59" s="95">
        <v>232.43799999999999</v>
      </c>
      <c r="BC59" s="95">
        <v>232.05500000000001</v>
      </c>
      <c r="BD59" s="95">
        <v>232.43799999999999</v>
      </c>
      <c r="BE59" s="202"/>
      <c r="BF59" s="23">
        <v>219.4</v>
      </c>
      <c r="BG59" s="23">
        <v>245.8</v>
      </c>
      <c r="BH59" s="95">
        <v>232.4</v>
      </c>
      <c r="BI59" s="195"/>
      <c r="BJ59" s="195">
        <v>232.43800000000002</v>
      </c>
      <c r="BK59" s="195"/>
      <c r="BL59" s="95">
        <v>183.99200000000002</v>
      </c>
      <c r="BM59" s="95">
        <v>268.35599999999999</v>
      </c>
      <c r="BN59" s="95">
        <v>183.99200000000002</v>
      </c>
      <c r="BO59" s="201"/>
      <c r="BP59" s="200">
        <v>269.13900000000001</v>
      </c>
      <c r="BQ59" s="199">
        <v>275.66300000000001</v>
      </c>
      <c r="BR59" s="199">
        <v>269.13900000000001</v>
      </c>
      <c r="BS59" s="199"/>
      <c r="BT59" s="95">
        <v>183.99200000000002</v>
      </c>
      <c r="BV59" s="1"/>
      <c r="BW59" s="1"/>
      <c r="BX59" s="1"/>
    </row>
    <row r="60" spans="1:76" s="141" customFormat="1" ht="13.5" customHeight="1" x14ac:dyDescent="0.15">
      <c r="A60" s="192"/>
      <c r="B60" s="198" t="s">
        <v>135</v>
      </c>
      <c r="D60" s="282"/>
      <c r="E60" s="282"/>
      <c r="F60" s="282"/>
      <c r="G60" s="283"/>
      <c r="H60" s="287">
        <v>0</v>
      </c>
      <c r="I60" s="287"/>
      <c r="J60" s="287"/>
      <c r="K60" s="16"/>
      <c r="L60" s="16">
        <v>0</v>
      </c>
      <c r="N60" s="282"/>
      <c r="O60" s="282"/>
      <c r="P60" s="282"/>
      <c r="Q60" s="283"/>
      <c r="R60" s="287">
        <v>0</v>
      </c>
      <c r="S60" s="287"/>
      <c r="T60" s="287"/>
      <c r="U60" s="16"/>
      <c r="V60" s="16">
        <v>0</v>
      </c>
      <c r="X60" s="282"/>
      <c r="Y60" s="282"/>
      <c r="Z60" s="282"/>
      <c r="AA60" s="283"/>
      <c r="AB60" s="287"/>
      <c r="AC60" s="287"/>
      <c r="AD60" s="287"/>
      <c r="AE60" s="16"/>
      <c r="AF60" s="16">
        <v>0</v>
      </c>
      <c r="AH60" s="282"/>
      <c r="AI60" s="282"/>
      <c r="AJ60" s="282"/>
      <c r="AK60" s="283"/>
      <c r="AL60" s="287">
        <v>0.254</v>
      </c>
      <c r="AM60" s="287"/>
      <c r="AN60" s="287"/>
      <c r="AO60" s="16"/>
      <c r="AP60" s="16">
        <v>0.254</v>
      </c>
      <c r="AR60" s="16">
        <v>0.40100000000000002</v>
      </c>
      <c r="AS60" s="16">
        <v>0</v>
      </c>
      <c r="AT60" s="16">
        <v>0.40100000000000002</v>
      </c>
      <c r="AU60" s="19"/>
      <c r="AV60" s="16">
        <v>0</v>
      </c>
      <c r="AW60" s="16"/>
      <c r="AX60" s="16"/>
      <c r="AY60" s="16"/>
      <c r="AZ60" s="16">
        <v>0.41399999999999998</v>
      </c>
      <c r="BB60" s="16">
        <v>0.49299999999999999</v>
      </c>
      <c r="BC60" s="16"/>
      <c r="BD60" s="16">
        <v>0.49399999999999999</v>
      </c>
      <c r="BE60" s="19"/>
      <c r="BF60" s="16"/>
      <c r="BG60" s="84"/>
      <c r="BH60" s="84"/>
      <c r="BI60" s="15"/>
      <c r="BJ60" s="15"/>
      <c r="BK60" s="15"/>
      <c r="BL60" s="16">
        <v>82.52</v>
      </c>
      <c r="BM60" s="16">
        <v>-6.0000000000059103E-3</v>
      </c>
      <c r="BN60" s="16">
        <v>82.513999999999996</v>
      </c>
      <c r="BO60" s="17"/>
      <c r="BP60" s="14">
        <v>0</v>
      </c>
      <c r="BQ60" s="13">
        <v>0.52599999999999625</v>
      </c>
      <c r="BR60" s="13">
        <v>0.52599999999999625</v>
      </c>
      <c r="BS60" s="13"/>
      <c r="BT60" s="13">
        <v>83.039999999999992</v>
      </c>
      <c r="BV60" s="1"/>
      <c r="BW60" s="1"/>
      <c r="BX60" s="1"/>
    </row>
    <row r="61" spans="1:76" s="141" customFormat="1" ht="13.5" customHeight="1" x14ac:dyDescent="0.15">
      <c r="A61" s="192"/>
      <c r="B61" s="198" t="s">
        <v>134</v>
      </c>
      <c r="D61" s="287">
        <v>0</v>
      </c>
      <c r="E61" s="282"/>
      <c r="F61" s="282"/>
      <c r="G61" s="283"/>
      <c r="H61" s="282"/>
      <c r="I61" s="282"/>
      <c r="J61" s="282"/>
      <c r="K61" s="16"/>
      <c r="L61" s="16">
        <v>0</v>
      </c>
      <c r="N61" s="287">
        <v>0</v>
      </c>
      <c r="O61" s="282"/>
      <c r="P61" s="282"/>
      <c r="Q61" s="283"/>
      <c r="R61" s="282"/>
      <c r="S61" s="282"/>
      <c r="T61" s="282"/>
      <c r="U61" s="16"/>
      <c r="V61" s="16">
        <v>0</v>
      </c>
      <c r="X61" s="287">
        <v>7.3999999999999996E-2</v>
      </c>
      <c r="Y61" s="282">
        <f>Z61-X61</f>
        <v>0</v>
      </c>
      <c r="Z61" s="282">
        <v>7.3999999999999996E-2</v>
      </c>
      <c r="AA61" s="283"/>
      <c r="AB61" s="282"/>
      <c r="AC61" s="282"/>
      <c r="AD61" s="282"/>
      <c r="AE61" s="16"/>
      <c r="AF61" s="16">
        <v>7.3999999999999996E-2</v>
      </c>
      <c r="AH61" s="282"/>
      <c r="AI61" s="282"/>
      <c r="AJ61" s="282"/>
      <c r="AK61" s="283"/>
      <c r="AL61" s="282"/>
      <c r="AM61" s="282"/>
      <c r="AN61" s="282"/>
      <c r="AO61" s="16"/>
      <c r="AP61" s="16">
        <v>0</v>
      </c>
      <c r="AR61" s="282"/>
      <c r="AS61" s="282"/>
      <c r="AT61" s="282"/>
      <c r="AU61" s="283"/>
      <c r="AV61" s="282"/>
      <c r="AW61" s="282"/>
      <c r="AX61" s="282"/>
      <c r="AY61" s="16"/>
      <c r="AZ61" s="16">
        <v>9.1999999999999998E-2</v>
      </c>
      <c r="BB61" s="16">
        <v>2.2519999999999998</v>
      </c>
      <c r="BC61" s="16"/>
      <c r="BD61" s="16">
        <v>2.2519999999999998</v>
      </c>
      <c r="BE61" s="19"/>
      <c r="BF61" s="16"/>
      <c r="BG61" s="84"/>
      <c r="BH61" s="84"/>
      <c r="BI61" s="15"/>
      <c r="BJ61" s="15">
        <v>2.2519999999999998</v>
      </c>
      <c r="BK61" s="15"/>
      <c r="BL61" s="16"/>
      <c r="BM61" s="16"/>
      <c r="BN61" s="16"/>
      <c r="BO61" s="17"/>
      <c r="BP61" s="14"/>
      <c r="BQ61" s="13"/>
      <c r="BR61" s="13"/>
      <c r="BS61" s="13"/>
      <c r="BT61" s="13"/>
      <c r="BV61" s="1"/>
      <c r="BW61" s="1"/>
      <c r="BX61" s="1"/>
    </row>
    <row r="62" spans="1:76" s="141" customFormat="1" ht="13.5" customHeight="1" x14ac:dyDescent="0.15">
      <c r="A62" s="192"/>
      <c r="B62" s="198" t="s">
        <v>133</v>
      </c>
      <c r="D62" s="282"/>
      <c r="E62" s="282"/>
      <c r="F62" s="282"/>
      <c r="G62" s="283"/>
      <c r="H62" s="282"/>
      <c r="I62" s="282"/>
      <c r="J62" s="282"/>
      <c r="K62" s="16"/>
      <c r="L62" s="16">
        <v>0</v>
      </c>
      <c r="N62" s="282"/>
      <c r="O62" s="282"/>
      <c r="P62" s="282"/>
      <c r="Q62" s="283"/>
      <c r="R62" s="282"/>
      <c r="S62" s="282"/>
      <c r="T62" s="282"/>
      <c r="U62" s="16"/>
      <c r="V62" s="16">
        <v>0</v>
      </c>
      <c r="X62" s="282"/>
      <c r="Y62" s="282"/>
      <c r="Z62" s="282"/>
      <c r="AA62" s="283"/>
      <c r="AB62" s="282"/>
      <c r="AC62" s="282"/>
      <c r="AD62" s="282"/>
      <c r="AE62" s="16"/>
      <c r="AF62" s="16">
        <v>0</v>
      </c>
      <c r="AH62" s="282"/>
      <c r="AI62" s="282"/>
      <c r="AJ62" s="282"/>
      <c r="AK62" s="283"/>
      <c r="AL62" s="282"/>
      <c r="AM62" s="282"/>
      <c r="AN62" s="282"/>
      <c r="AO62" s="16"/>
      <c r="AP62" s="16">
        <v>0</v>
      </c>
      <c r="AR62" s="282"/>
      <c r="AS62" s="282"/>
      <c r="AT62" s="282"/>
      <c r="AU62" s="283"/>
      <c r="AV62" s="282"/>
      <c r="AW62" s="282"/>
      <c r="AX62" s="282"/>
      <c r="AY62" s="16"/>
      <c r="AZ62" s="16">
        <v>-4.2999999999999997E-2</v>
      </c>
      <c r="BB62" s="16"/>
      <c r="BC62" s="16"/>
      <c r="BD62" s="16"/>
      <c r="BE62" s="19"/>
      <c r="BF62" s="16"/>
      <c r="BG62" s="84"/>
      <c r="BH62" s="84"/>
      <c r="BI62" s="15"/>
      <c r="BJ62" s="15"/>
      <c r="BK62" s="15"/>
      <c r="BL62" s="16"/>
      <c r="BM62" s="16"/>
      <c r="BN62" s="16"/>
      <c r="BO62" s="17"/>
      <c r="BP62" s="14"/>
      <c r="BQ62" s="13"/>
      <c r="BR62" s="13"/>
      <c r="BS62" s="13"/>
      <c r="BT62" s="13"/>
      <c r="BV62" s="1"/>
      <c r="BW62" s="1"/>
      <c r="BX62" s="1"/>
    </row>
    <row r="63" spans="1:76" s="141" customFormat="1" ht="13.5" customHeight="1" x14ac:dyDescent="0.15">
      <c r="A63" s="192"/>
      <c r="B63" s="24" t="s">
        <v>132</v>
      </c>
      <c r="C63" s="197"/>
      <c r="D63" s="23">
        <v>297.00100000000003</v>
      </c>
      <c r="E63" s="23">
        <f>E58+E59</f>
        <v>293.55500000000001</v>
      </c>
      <c r="F63" s="23">
        <v>293.60000000000002</v>
      </c>
      <c r="G63" s="196"/>
      <c r="H63" s="23">
        <v>261.60000000000002</v>
      </c>
      <c r="I63" s="23">
        <f>L63</f>
        <v>295.5</v>
      </c>
      <c r="J63" s="23">
        <f>L63</f>
        <v>295.5</v>
      </c>
      <c r="K63" s="23"/>
      <c r="L63" s="23">
        <v>295.5</v>
      </c>
      <c r="M63" s="197"/>
      <c r="N63" s="23">
        <v>285.89</v>
      </c>
      <c r="O63" s="23">
        <f>O58+O59</f>
        <v>270.77999999999997</v>
      </c>
      <c r="P63" s="23">
        <v>270.8</v>
      </c>
      <c r="Q63" s="196"/>
      <c r="R63" s="23">
        <v>253</v>
      </c>
      <c r="S63" s="23">
        <f>V63</f>
        <v>491.3</v>
      </c>
      <c r="T63" s="23">
        <f>V63</f>
        <v>491.3</v>
      </c>
      <c r="U63" s="23"/>
      <c r="V63" s="23">
        <v>491.3</v>
      </c>
      <c r="W63" s="197"/>
      <c r="X63" s="23">
        <v>289.15899999999999</v>
      </c>
      <c r="Y63" s="23">
        <v>292.54000000000002</v>
      </c>
      <c r="Z63" s="23">
        <v>292.54000000000002</v>
      </c>
      <c r="AA63" s="196"/>
      <c r="AB63" s="23">
        <v>242.5</v>
      </c>
      <c r="AC63" s="23">
        <f>AF63</f>
        <v>327.98</v>
      </c>
      <c r="AD63" s="23">
        <f>AF63</f>
        <v>327.98</v>
      </c>
      <c r="AE63" s="23"/>
      <c r="AF63" s="23">
        <v>327.98</v>
      </c>
      <c r="AG63" s="197"/>
      <c r="AH63" s="23">
        <v>229.238</v>
      </c>
      <c r="AI63" s="23">
        <v>281.55599999999998</v>
      </c>
      <c r="AJ63" s="23">
        <v>281.55599999999998</v>
      </c>
      <c r="AK63" s="196"/>
      <c r="AL63" s="23">
        <v>302.15800000000002</v>
      </c>
      <c r="AM63" s="23">
        <f>AP63</f>
        <v>280.06900000000002</v>
      </c>
      <c r="AN63" s="23">
        <f>AP63</f>
        <v>280.06900000000002</v>
      </c>
      <c r="AO63" s="23"/>
      <c r="AP63" s="23">
        <v>280.06900000000002</v>
      </c>
      <c r="AQ63" s="197"/>
      <c r="AR63" s="23">
        <v>246.52799999999999</v>
      </c>
      <c r="AS63" s="23">
        <v>274.07600000000002</v>
      </c>
      <c r="AT63" s="23">
        <v>274.07600000000002</v>
      </c>
      <c r="AU63" s="196"/>
      <c r="AV63" s="23">
        <v>275.7</v>
      </c>
      <c r="AW63" s="23">
        <v>249.131</v>
      </c>
      <c r="AX63" s="23">
        <v>249.131</v>
      </c>
      <c r="AY63" s="23"/>
      <c r="AZ63" s="23">
        <v>249.131</v>
      </c>
      <c r="BA63" s="197"/>
      <c r="BB63" s="21">
        <v>232.05500000000001</v>
      </c>
      <c r="BC63" s="23">
        <v>219.35599999999999</v>
      </c>
      <c r="BD63" s="23">
        <v>219.35599999999999</v>
      </c>
      <c r="BE63" s="196"/>
      <c r="BF63" s="23">
        <v>245.8</v>
      </c>
      <c r="BG63" s="23">
        <v>241.035</v>
      </c>
      <c r="BH63" s="23">
        <v>241.035</v>
      </c>
      <c r="BI63" s="195"/>
      <c r="BJ63" s="195">
        <v>241.035</v>
      </c>
      <c r="BK63" s="124"/>
      <c r="BL63" s="21">
        <v>268.35599999999999</v>
      </c>
      <c r="BM63" s="21">
        <v>269.13900000000001</v>
      </c>
      <c r="BN63" s="21">
        <v>269.13900000000001</v>
      </c>
      <c r="BO63" s="194"/>
      <c r="BP63" s="21">
        <v>275.66300000000001</v>
      </c>
      <c r="BQ63" s="193">
        <v>232.43800000000002</v>
      </c>
      <c r="BR63" s="193">
        <v>232.43800000000002</v>
      </c>
      <c r="BS63" s="193"/>
      <c r="BT63" s="193">
        <v>232.43800000000002</v>
      </c>
      <c r="BV63" s="1"/>
      <c r="BW63" s="1"/>
      <c r="BX63" s="1"/>
    </row>
    <row r="64" spans="1:76" s="141" customFormat="1" ht="17.25" customHeight="1" x14ac:dyDescent="0.15">
      <c r="A64" s="192"/>
      <c r="D64" s="191"/>
      <c r="E64" s="191"/>
      <c r="F64" s="191"/>
      <c r="H64" s="142"/>
      <c r="N64" s="191"/>
      <c r="O64" s="191"/>
      <c r="P64" s="191"/>
      <c r="R64" s="142"/>
      <c r="X64" s="191"/>
      <c r="Y64" s="191"/>
      <c r="Z64" s="191"/>
      <c r="AB64" s="142"/>
      <c r="AH64" s="191"/>
      <c r="AI64" s="191"/>
      <c r="AJ64" s="191"/>
      <c r="AL64" s="142"/>
      <c r="AR64" s="191"/>
      <c r="AS64" s="191"/>
      <c r="AT64" s="191"/>
      <c r="AV64" s="142"/>
      <c r="BB64" s="191"/>
      <c r="BC64" s="191"/>
      <c r="BD64" s="191"/>
      <c r="BF64" s="142"/>
      <c r="BK64" s="143"/>
      <c r="BL64" s="191"/>
      <c r="BM64" s="191"/>
      <c r="BN64" s="191"/>
      <c r="BP64" s="142"/>
    </row>
    <row r="65" spans="1:72" s="141" customFormat="1" ht="18" x14ac:dyDescent="0.15">
      <c r="A65" s="173"/>
      <c r="B65" s="60" t="s">
        <v>131</v>
      </c>
      <c r="H65" s="142"/>
      <c r="R65" s="142"/>
      <c r="AB65" s="142"/>
      <c r="AL65" s="142"/>
      <c r="AV65" s="142"/>
      <c r="BF65" s="142"/>
      <c r="BK65" s="143"/>
      <c r="BP65" s="142"/>
    </row>
    <row r="66" spans="1:72" ht="16.5" x14ac:dyDescent="0.15">
      <c r="D66" s="57" t="s">
        <v>262</v>
      </c>
      <c r="E66" s="57"/>
      <c r="F66" s="57"/>
      <c r="G66" s="57"/>
      <c r="H66" s="59"/>
      <c r="I66" s="57"/>
      <c r="J66" s="57"/>
      <c r="K66" s="57"/>
      <c r="L66" s="57"/>
      <c r="N66" s="57" t="str">
        <f>N5</f>
        <v>Fiscal 2015 （From Apr. 1, 2015 to Mar. 31, 2016）</v>
      </c>
      <c r="O66" s="57"/>
      <c r="P66" s="57"/>
      <c r="Q66" s="57"/>
      <c r="R66" s="59"/>
      <c r="S66" s="57"/>
      <c r="T66" s="57"/>
      <c r="U66" s="57"/>
      <c r="V66" s="57"/>
      <c r="X66" s="57" t="str">
        <f>X5</f>
        <v>Fiscal 2014 （From Apr. 1, 2014 to Mar. 31, 2015）</v>
      </c>
      <c r="Y66" s="57"/>
      <c r="Z66" s="57"/>
      <c r="AA66" s="57"/>
      <c r="AB66" s="59"/>
      <c r="AC66" s="57"/>
      <c r="AD66" s="57"/>
      <c r="AE66" s="57"/>
      <c r="AF66" s="57"/>
      <c r="AH66" s="271" t="str">
        <f>AH5</f>
        <v>Fiscal 2013 （From Apr. 1, 2013 to Mar. 31, 2014）</v>
      </c>
      <c r="AI66" s="271"/>
      <c r="AJ66" s="271"/>
      <c r="AK66" s="271"/>
      <c r="AL66" s="275"/>
      <c r="AM66" s="271"/>
      <c r="AN66" s="271"/>
      <c r="AO66" s="271"/>
      <c r="AP66" s="271"/>
      <c r="AR66" s="271" t="str">
        <f>AR5</f>
        <v>Fiscal 2012 （From Apr. 1, 2012 to Mar. 31, 2013）</v>
      </c>
      <c r="AS66" s="271"/>
      <c r="AT66" s="271"/>
      <c r="AU66" s="271"/>
      <c r="AV66" s="275"/>
      <c r="AW66" s="271"/>
      <c r="AX66" s="271"/>
      <c r="AY66" s="271"/>
      <c r="AZ66" s="271"/>
      <c r="BB66" s="54" t="s">
        <v>130</v>
      </c>
      <c r="BC66" s="54"/>
      <c r="BD66" s="54"/>
      <c r="BE66" s="54"/>
      <c r="BF66" s="58"/>
      <c r="BG66" s="54"/>
      <c r="BH66" s="54"/>
      <c r="BI66" s="54"/>
      <c r="BJ66" s="54"/>
      <c r="BK66" s="55"/>
      <c r="BL66" s="54" t="s">
        <v>129</v>
      </c>
      <c r="BM66" s="54"/>
      <c r="BN66" s="54"/>
      <c r="BO66" s="54"/>
      <c r="BP66" s="58"/>
      <c r="BQ66" s="54"/>
      <c r="BR66" s="54"/>
      <c r="BS66" s="54"/>
      <c r="BT66" s="54"/>
    </row>
    <row r="67" spans="1:72" s="2" customFormat="1" ht="3.75" customHeight="1" x14ac:dyDescent="0.15">
      <c r="D67" s="55"/>
      <c r="E67" s="55"/>
      <c r="F67" s="55"/>
      <c r="G67" s="55"/>
      <c r="H67" s="56"/>
      <c r="I67" s="55"/>
      <c r="J67" s="55"/>
      <c r="K67" s="55"/>
      <c r="L67" s="57"/>
      <c r="N67" s="55"/>
      <c r="O67" s="55"/>
      <c r="P67" s="55"/>
      <c r="Q67" s="55"/>
      <c r="R67" s="56"/>
      <c r="S67" s="55"/>
      <c r="T67" s="55"/>
      <c r="U67" s="55"/>
      <c r="V67" s="57"/>
      <c r="X67" s="55"/>
      <c r="Y67" s="55"/>
      <c r="Z67" s="55"/>
      <c r="AA67" s="55"/>
      <c r="AB67" s="56"/>
      <c r="AC67" s="55"/>
      <c r="AD67" s="55"/>
      <c r="AE67" s="55"/>
      <c r="AF67" s="57"/>
      <c r="AH67" s="55"/>
      <c r="AI67" s="55"/>
      <c r="AJ67" s="55"/>
      <c r="AK67" s="55"/>
      <c r="AL67" s="56"/>
      <c r="AM67" s="55"/>
      <c r="AN67" s="55"/>
      <c r="AO67" s="55"/>
      <c r="AP67" s="271"/>
      <c r="AR67" s="55"/>
      <c r="AS67" s="55"/>
      <c r="AT67" s="55"/>
      <c r="AU67" s="55"/>
      <c r="AV67" s="56"/>
      <c r="AW67" s="55"/>
      <c r="AX67" s="55"/>
      <c r="AY67" s="55"/>
      <c r="AZ67" s="271"/>
      <c r="BB67" s="55"/>
      <c r="BC67" s="55"/>
      <c r="BD67" s="55"/>
      <c r="BE67" s="55"/>
      <c r="BF67" s="56"/>
      <c r="BG67" s="55"/>
      <c r="BH67" s="55"/>
      <c r="BI67" s="55"/>
      <c r="BJ67" s="54"/>
      <c r="BK67" s="55"/>
      <c r="BL67" s="55"/>
      <c r="BM67" s="55"/>
      <c r="BN67" s="55"/>
      <c r="BO67" s="55"/>
      <c r="BP67" s="56"/>
      <c r="BQ67" s="55"/>
      <c r="BR67" s="55"/>
      <c r="BS67" s="55"/>
      <c r="BT67" s="54"/>
    </row>
    <row r="68" spans="1:72" x14ac:dyDescent="0.15">
      <c r="D68" s="51"/>
      <c r="E68" s="51"/>
      <c r="F68" s="49" t="s">
        <v>17</v>
      </c>
      <c r="G68" s="1"/>
      <c r="H68" s="50"/>
      <c r="I68" s="49"/>
      <c r="J68" s="49" t="s">
        <v>16</v>
      </c>
      <c r="K68" s="1"/>
      <c r="L68" s="53" t="s">
        <v>15</v>
      </c>
      <c r="N68" s="51"/>
      <c r="O68" s="51"/>
      <c r="P68" s="49" t="s">
        <v>17</v>
      </c>
      <c r="Q68" s="1"/>
      <c r="R68" s="50"/>
      <c r="S68" s="49"/>
      <c r="T68" s="49" t="s">
        <v>16</v>
      </c>
      <c r="U68" s="1"/>
      <c r="V68" s="53" t="s">
        <v>15</v>
      </c>
      <c r="X68" s="51"/>
      <c r="Y68" s="51"/>
      <c r="Z68" s="49" t="s">
        <v>17</v>
      </c>
      <c r="AA68" s="1"/>
      <c r="AB68" s="50"/>
      <c r="AC68" s="49"/>
      <c r="AD68" s="49" t="s">
        <v>16</v>
      </c>
      <c r="AE68" s="1"/>
      <c r="AF68" s="53" t="s">
        <v>15</v>
      </c>
      <c r="AH68" s="51"/>
      <c r="AI68" s="51"/>
      <c r="AJ68" s="49" t="s">
        <v>17</v>
      </c>
      <c r="AK68" s="1"/>
      <c r="AL68" s="50"/>
      <c r="AM68" s="49"/>
      <c r="AN68" s="49" t="s">
        <v>16</v>
      </c>
      <c r="AO68" s="1"/>
      <c r="AP68" s="272" t="s">
        <v>15</v>
      </c>
      <c r="AR68" s="51"/>
      <c r="AS68" s="51"/>
      <c r="AT68" s="49" t="s">
        <v>17</v>
      </c>
      <c r="AU68" s="1"/>
      <c r="AV68" s="50"/>
      <c r="AW68" s="49"/>
      <c r="AX68" s="49" t="s">
        <v>16</v>
      </c>
      <c r="AY68" s="1"/>
      <c r="AZ68" s="272" t="s">
        <v>15</v>
      </c>
      <c r="BB68" s="51"/>
      <c r="BC68" s="51"/>
      <c r="BD68" s="49" t="s">
        <v>17</v>
      </c>
      <c r="BF68" s="50"/>
      <c r="BG68" s="49"/>
      <c r="BH68" s="49" t="s">
        <v>16</v>
      </c>
      <c r="BJ68" s="48" t="s">
        <v>15</v>
      </c>
      <c r="BK68" s="52"/>
      <c r="BL68" s="51"/>
      <c r="BM68" s="51"/>
      <c r="BN68" s="49" t="s">
        <v>17</v>
      </c>
      <c r="BO68" s="1"/>
      <c r="BP68" s="50"/>
      <c r="BQ68" s="49"/>
      <c r="BR68" s="49" t="s">
        <v>16</v>
      </c>
      <c r="BS68" s="1"/>
      <c r="BT68" s="48" t="s">
        <v>15</v>
      </c>
    </row>
    <row r="69" spans="1:72" s="42" customFormat="1" ht="12" x14ac:dyDescent="0.15">
      <c r="D69" s="42" t="s">
        <v>14</v>
      </c>
      <c r="E69" s="42" t="s">
        <v>13</v>
      </c>
      <c r="F69" s="44"/>
      <c r="H69" s="45" t="s">
        <v>12</v>
      </c>
      <c r="I69" s="42" t="s">
        <v>11</v>
      </c>
      <c r="J69" s="44"/>
      <c r="L69" s="47"/>
      <c r="N69" s="42" t="s">
        <v>14</v>
      </c>
      <c r="O69" s="42" t="s">
        <v>13</v>
      </c>
      <c r="P69" s="44"/>
      <c r="R69" s="45" t="s">
        <v>12</v>
      </c>
      <c r="S69" s="42" t="s">
        <v>11</v>
      </c>
      <c r="T69" s="44"/>
      <c r="V69" s="47"/>
      <c r="X69" s="42" t="s">
        <v>14</v>
      </c>
      <c r="Y69" s="42" t="s">
        <v>13</v>
      </c>
      <c r="Z69" s="44"/>
      <c r="AB69" s="45" t="s">
        <v>12</v>
      </c>
      <c r="AC69" s="42" t="s">
        <v>11</v>
      </c>
      <c r="AD69" s="44"/>
      <c r="AF69" s="47"/>
      <c r="AH69" s="42" t="s">
        <v>14</v>
      </c>
      <c r="AI69" s="42" t="s">
        <v>13</v>
      </c>
      <c r="AJ69" s="44"/>
      <c r="AL69" s="45" t="s">
        <v>128</v>
      </c>
      <c r="AM69" s="42" t="s">
        <v>11</v>
      </c>
      <c r="AN69" s="44"/>
      <c r="AP69" s="273"/>
      <c r="AR69" s="42" t="s">
        <v>14</v>
      </c>
      <c r="AS69" s="42" t="s">
        <v>13</v>
      </c>
      <c r="AT69" s="44"/>
      <c r="AV69" s="45" t="s">
        <v>128</v>
      </c>
      <c r="AW69" s="42" t="s">
        <v>127</v>
      </c>
      <c r="AX69" s="44"/>
      <c r="AZ69" s="273"/>
      <c r="BB69" s="42" t="s">
        <v>14</v>
      </c>
      <c r="BC69" s="42" t="s">
        <v>13</v>
      </c>
      <c r="BD69" s="44"/>
      <c r="BF69" s="45" t="s">
        <v>128</v>
      </c>
      <c r="BG69" s="42" t="s">
        <v>127</v>
      </c>
      <c r="BH69" s="44"/>
      <c r="BJ69" s="43"/>
      <c r="BK69" s="46"/>
      <c r="BL69" s="42" t="s">
        <v>14</v>
      </c>
      <c r="BM69" s="42" t="s">
        <v>13</v>
      </c>
      <c r="BN69" s="44"/>
      <c r="BP69" s="45" t="s">
        <v>128</v>
      </c>
      <c r="BQ69" s="42" t="s">
        <v>127</v>
      </c>
      <c r="BR69" s="44"/>
      <c r="BT69" s="43"/>
    </row>
    <row r="70" spans="1:72" s="35" customFormat="1" ht="24" customHeight="1" x14ac:dyDescent="0.15">
      <c r="D70" s="35" t="s">
        <v>253</v>
      </c>
      <c r="E70" s="35" t="str">
        <f>E52</f>
        <v>Jul. 1, 2016-
 Sep. 30, 2016</v>
      </c>
      <c r="F70" s="37" t="s">
        <v>255</v>
      </c>
      <c r="H70" s="38" t="s">
        <v>256</v>
      </c>
      <c r="I70" s="35" t="str">
        <f>I52</f>
        <v>Jan 1, 2017-
 Mar. 31, 2017</v>
      </c>
      <c r="J70" s="37" t="str">
        <f>J52</f>
        <v>Oct. 1, 2016-
　Mar. 31, 2017</v>
      </c>
      <c r="L70" s="40" t="str">
        <f>L52</f>
        <v>Apr. 1, 2016-
　Mar. 31, 2017</v>
      </c>
      <c r="N70" s="35" t="str">
        <f>N52</f>
        <v>Apr. 1, 2015-
 Jun. 30, 2015</v>
      </c>
      <c r="O70" s="35" t="str">
        <f>O52</f>
        <v>Jul. 1, 2015-
 Sep. 30, 2015</v>
      </c>
      <c r="P70" s="37" t="str">
        <f>P52</f>
        <v>Apr. 1, 2015-
 Sep. 30, 2015</v>
      </c>
      <c r="R70" s="38" t="str">
        <f>R52</f>
        <v>Oct. 1, 2015-
 Dec. 31, 2015</v>
      </c>
      <c r="S70" s="35" t="str">
        <f>S52</f>
        <v>Jan 1, 2016-
 Mar. 31, 2016</v>
      </c>
      <c r="T70" s="37" t="str">
        <f>T52</f>
        <v>Oct. 1, 2015-
　Mar. 31, 2016</v>
      </c>
      <c r="V70" s="40" t="str">
        <f>V52</f>
        <v>Apr. 1, 2015-
　Mar. 31, 2016</v>
      </c>
      <c r="X70" s="35" t="str">
        <f>X52</f>
        <v>Apr. 1, 2014-
 Jun. 30, 2014</v>
      </c>
      <c r="Y70" s="35" t="str">
        <f>Y52</f>
        <v>Jul. 1, 2014-
 Sep. 30, 2014</v>
      </c>
      <c r="Z70" s="37" t="str">
        <f>Z52</f>
        <v>Apr. 1, 2014-
 Sep. 30, 2014</v>
      </c>
      <c r="AB70" s="38" t="str">
        <f>AB52</f>
        <v>Oct. 1, 2014-
 Dec. 31, 2014</v>
      </c>
      <c r="AC70" s="35" t="str">
        <f>AC52</f>
        <v>Jan 1, 2015-
 Mar. 31, 2015</v>
      </c>
      <c r="AD70" s="37" t="str">
        <f>AD52</f>
        <v>Oct. 1, 2014-
　Mar. 31, 2015</v>
      </c>
      <c r="AF70" s="40" t="str">
        <f>AF52</f>
        <v>Apr. 1, 2014-
　Mar. 31, 2015</v>
      </c>
      <c r="AH70" s="35" t="str">
        <f>AH52</f>
        <v>Apr. 1, 2013-
 Jun. 30, 2013</v>
      </c>
      <c r="AI70" s="35" t="str">
        <f>AI52</f>
        <v>Jul. 1, 2013-
 Sep. 30, 2013</v>
      </c>
      <c r="AJ70" s="37" t="str">
        <f>AJ52</f>
        <v>Apr. 1, 2013-
 Sep. 30, 2013</v>
      </c>
      <c r="AL70" s="38" t="str">
        <f>AL52</f>
        <v>Oct. 1, 2013-
 Dec. 31, 2013</v>
      </c>
      <c r="AM70" s="35" t="str">
        <f>AM52</f>
        <v>Jan 1, 2014-
 Mar. 31, 2014</v>
      </c>
      <c r="AN70" s="37" t="str">
        <f>AN52</f>
        <v>Oct. 1, 2013-
　Mar. 31, 2014</v>
      </c>
      <c r="AP70" s="274" t="str">
        <f>AP52</f>
        <v>Apr. 1, 2013-
　Mar. 31, 2014</v>
      </c>
      <c r="AR70" s="35" t="s">
        <v>126</v>
      </c>
      <c r="AS70" s="35" t="s">
        <v>125</v>
      </c>
      <c r="AT70" s="37" t="s">
        <v>124</v>
      </c>
      <c r="AV70" s="38" t="s">
        <v>123</v>
      </c>
      <c r="AW70" s="35" t="s">
        <v>122</v>
      </c>
      <c r="AX70" s="37" t="s">
        <v>121</v>
      </c>
      <c r="AZ70" s="274" t="s">
        <v>120</v>
      </c>
      <c r="BB70" s="35" t="s">
        <v>119</v>
      </c>
      <c r="BC70" s="35" t="s">
        <v>118</v>
      </c>
      <c r="BD70" s="37" t="s">
        <v>117</v>
      </c>
      <c r="BF70" s="190" t="s">
        <v>116</v>
      </c>
      <c r="BG70" s="35" t="s">
        <v>115</v>
      </c>
      <c r="BH70" s="37" t="s">
        <v>114</v>
      </c>
      <c r="BJ70" s="36" t="s">
        <v>113</v>
      </c>
      <c r="BK70" s="39"/>
      <c r="BL70" s="35" t="s">
        <v>40</v>
      </c>
      <c r="BM70" s="35" t="s">
        <v>112</v>
      </c>
      <c r="BN70" s="37" t="s">
        <v>38</v>
      </c>
      <c r="BP70" s="38" t="s">
        <v>111</v>
      </c>
      <c r="BQ70" s="35" t="s">
        <v>110</v>
      </c>
      <c r="BR70" s="37" t="s">
        <v>109</v>
      </c>
      <c r="BT70" s="36" t="s">
        <v>108</v>
      </c>
    </row>
    <row r="71" spans="1:72" s="144" customFormat="1" ht="5.0999999999999996" customHeight="1" x14ac:dyDescent="0.15">
      <c r="F71" s="46"/>
      <c r="H71" s="145"/>
      <c r="J71" s="46"/>
      <c r="L71" s="46"/>
      <c r="P71" s="46"/>
      <c r="R71" s="145"/>
      <c r="T71" s="46"/>
      <c r="V71" s="46"/>
      <c r="Z71" s="46"/>
      <c r="AB71" s="145"/>
      <c r="AD71" s="46"/>
      <c r="AF71" s="46"/>
      <c r="AJ71" s="46"/>
      <c r="AL71" s="145"/>
      <c r="AN71" s="46"/>
      <c r="AP71" s="46"/>
      <c r="AT71" s="46"/>
      <c r="AV71" s="145"/>
      <c r="AX71" s="46"/>
      <c r="AZ71" s="46"/>
      <c r="BD71" s="46"/>
      <c r="BF71" s="145"/>
      <c r="BH71" s="46"/>
      <c r="BJ71" s="46"/>
      <c r="BK71" s="46"/>
      <c r="BN71" s="46"/>
      <c r="BP71" s="145"/>
      <c r="BR71" s="46"/>
      <c r="BT71" s="46"/>
    </row>
    <row r="72" spans="1:72" ht="13.5" customHeight="1" x14ac:dyDescent="0.15">
      <c r="B72" s="189" t="s">
        <v>107</v>
      </c>
      <c r="D72" s="185">
        <v>571.63</v>
      </c>
      <c r="E72" s="164"/>
      <c r="F72" s="185">
        <v>564.4</v>
      </c>
      <c r="G72" s="150"/>
      <c r="H72" s="185">
        <v>618.98</v>
      </c>
      <c r="I72" s="157"/>
      <c r="J72" s="157"/>
      <c r="K72" s="188"/>
      <c r="L72" s="185">
        <v>647.35</v>
      </c>
      <c r="N72" s="185">
        <v>795.64</v>
      </c>
      <c r="O72" s="164"/>
      <c r="P72" s="185">
        <v>743.81</v>
      </c>
      <c r="Q72" s="150"/>
      <c r="R72" s="185">
        <v>698.88</v>
      </c>
      <c r="S72" s="157"/>
      <c r="T72" s="157"/>
      <c r="U72" s="188"/>
      <c r="V72" s="185">
        <v>602.86</v>
      </c>
      <c r="X72" s="185">
        <v>847.96</v>
      </c>
      <c r="Y72" s="164"/>
      <c r="Z72" s="185">
        <v>848.74</v>
      </c>
      <c r="AA72" s="150"/>
      <c r="AB72" s="185">
        <v>801.74</v>
      </c>
      <c r="AC72" s="157"/>
      <c r="AD72" s="157"/>
      <c r="AE72" s="188"/>
      <c r="AF72" s="185">
        <v>778.93</v>
      </c>
      <c r="AH72" s="185">
        <v>805.78</v>
      </c>
      <c r="AI72" s="164"/>
      <c r="AJ72" s="185">
        <v>835.74</v>
      </c>
      <c r="AK72" s="150"/>
      <c r="AL72" s="185">
        <v>852.38</v>
      </c>
      <c r="AM72" s="157"/>
      <c r="AN72" s="157"/>
      <c r="AO72" s="188"/>
      <c r="AP72" s="185"/>
      <c r="AR72" s="185">
        <v>681.96</v>
      </c>
      <c r="AS72" s="164"/>
      <c r="AT72" s="185">
        <v>696.45</v>
      </c>
      <c r="AU72" s="150"/>
      <c r="AV72" s="185">
        <v>721.78</v>
      </c>
      <c r="AW72" s="157"/>
      <c r="AX72" s="157"/>
      <c r="AY72" s="188"/>
      <c r="AZ72" s="185">
        <v>781.3</v>
      </c>
      <c r="BB72" s="185">
        <v>685.66</v>
      </c>
      <c r="BC72" s="163"/>
      <c r="BD72" s="185">
        <v>694.54</v>
      </c>
      <c r="BE72" s="150"/>
      <c r="BF72" s="153">
        <v>686.2</v>
      </c>
      <c r="BG72" s="154"/>
      <c r="BH72" s="154"/>
      <c r="BI72" s="186"/>
      <c r="BJ72" s="185">
        <v>701.31</v>
      </c>
      <c r="BK72" s="185"/>
      <c r="BL72" s="185">
        <v>651.74674514696619</v>
      </c>
      <c r="BM72" s="163"/>
      <c r="BN72" s="185">
        <v>648.08676218291919</v>
      </c>
      <c r="BO72" s="182"/>
      <c r="BP72" s="187">
        <v>657.56</v>
      </c>
      <c r="BQ72" s="154"/>
      <c r="BR72" s="154"/>
      <c r="BS72" s="183"/>
      <c r="BT72" s="185">
        <v>654.47</v>
      </c>
    </row>
    <row r="73" spans="1:72" ht="13.5" customHeight="1" x14ac:dyDescent="0.15">
      <c r="B73" s="1" t="s">
        <v>106</v>
      </c>
      <c r="D73" s="185">
        <v>10.15</v>
      </c>
      <c r="E73" s="185"/>
      <c r="F73" s="185">
        <v>10.199999999999999</v>
      </c>
      <c r="G73" s="150"/>
      <c r="H73" s="295">
        <v>38.020000000000003</v>
      </c>
      <c r="I73" s="295">
        <f>+J73-H73</f>
        <v>16.159999999999989</v>
      </c>
      <c r="J73" s="295">
        <f>+L73-F73</f>
        <v>54.179999999999993</v>
      </c>
      <c r="K73" s="296"/>
      <c r="L73" s="295">
        <v>64.38</v>
      </c>
      <c r="N73" s="281">
        <v>21.43</v>
      </c>
      <c r="O73" s="185"/>
      <c r="P73" s="185">
        <v>-18.079999999999998</v>
      </c>
      <c r="Q73" s="150"/>
      <c r="R73" s="295">
        <v>-27.53</v>
      </c>
      <c r="S73" s="295">
        <f>+T73-R73</f>
        <v>-66.400000000000006</v>
      </c>
      <c r="T73" s="295">
        <f>+V73-P73</f>
        <v>-93.93</v>
      </c>
      <c r="U73" s="296"/>
      <c r="V73" s="295">
        <v>-112.01</v>
      </c>
      <c r="X73" s="281">
        <v>5.69</v>
      </c>
      <c r="Y73" s="185">
        <v>1.41</v>
      </c>
      <c r="Z73" s="185">
        <v>7.1</v>
      </c>
      <c r="AA73" s="150"/>
      <c r="AB73" s="295">
        <v>-61</v>
      </c>
      <c r="AC73" s="295">
        <f>+AD73-AB73</f>
        <v>-57.589999999999989</v>
      </c>
      <c r="AD73" s="295">
        <f>+AF73-Z73</f>
        <v>-118.58999999999999</v>
      </c>
      <c r="AE73" s="296"/>
      <c r="AF73" s="295">
        <v>-111.49</v>
      </c>
      <c r="AH73" s="281">
        <v>14.35</v>
      </c>
      <c r="AI73" s="185">
        <v>21.73</v>
      </c>
      <c r="AJ73" s="185">
        <v>36.08</v>
      </c>
      <c r="AK73" s="150"/>
      <c r="AL73" s="185">
        <v>16.96</v>
      </c>
      <c r="AM73" s="291">
        <v>-9.990000000000002</v>
      </c>
      <c r="AN73" s="185">
        <v>6.9699999999999989</v>
      </c>
      <c r="AO73" s="186"/>
      <c r="AP73" s="185">
        <v>43.05</v>
      </c>
      <c r="AR73" s="16">
        <v>-13.22</v>
      </c>
      <c r="AS73" s="185">
        <v>24.01</v>
      </c>
      <c r="AT73" s="185">
        <v>10.79</v>
      </c>
      <c r="AU73" s="150"/>
      <c r="AV73" s="185">
        <v>26.17</v>
      </c>
      <c r="AW73" s="150">
        <v>27.169999999999995</v>
      </c>
      <c r="AX73" s="150">
        <v>53.339999999999996</v>
      </c>
      <c r="AY73" s="186"/>
      <c r="AZ73" s="150">
        <v>64.13</v>
      </c>
      <c r="BB73" s="182">
        <v>30.9</v>
      </c>
      <c r="BC73" s="185">
        <v>20.050000000000004</v>
      </c>
      <c r="BD73" s="185">
        <v>50.95</v>
      </c>
      <c r="BE73" s="150"/>
      <c r="BF73" s="153">
        <v>12.9</v>
      </c>
      <c r="BG73" s="150">
        <v>4.75</v>
      </c>
      <c r="BH73" s="150">
        <v>17.649999999999991</v>
      </c>
      <c r="BI73" s="186"/>
      <c r="BJ73" s="150">
        <v>68.599999999999994</v>
      </c>
      <c r="BK73" s="150"/>
      <c r="BL73" s="185">
        <v>105.41305424572776</v>
      </c>
      <c r="BM73" s="185">
        <v>9.8812202197250656</v>
      </c>
      <c r="BN73" s="185">
        <v>115.29427446545283</v>
      </c>
      <c r="BO73" s="182"/>
      <c r="BP73" s="187">
        <v>16.34</v>
      </c>
      <c r="BQ73" s="84">
        <v>-6.2842744654528353</v>
      </c>
      <c r="BR73" s="182">
        <v>10.055725534547165</v>
      </c>
      <c r="BS73" s="183"/>
      <c r="BT73" s="182">
        <v>125.35</v>
      </c>
    </row>
    <row r="74" spans="1:72" ht="3.75" customHeight="1" x14ac:dyDescent="0.15">
      <c r="D74" s="185"/>
      <c r="E74" s="164"/>
      <c r="F74" s="185"/>
      <c r="G74" s="150"/>
      <c r="H74" s="157"/>
      <c r="I74" s="157"/>
      <c r="J74" s="150"/>
      <c r="K74" s="186"/>
      <c r="L74" s="150"/>
      <c r="N74" s="185"/>
      <c r="O74" s="164"/>
      <c r="P74" s="185"/>
      <c r="Q74" s="150"/>
      <c r="R74" s="157"/>
      <c r="S74" s="157"/>
      <c r="T74" s="150"/>
      <c r="U74" s="186"/>
      <c r="V74" s="150"/>
      <c r="X74" s="185"/>
      <c r="Y74" s="164"/>
      <c r="Z74" s="185"/>
      <c r="AA74" s="150"/>
      <c r="AB74" s="157"/>
      <c r="AC74" s="157"/>
      <c r="AD74" s="150"/>
      <c r="AE74" s="186"/>
      <c r="AF74" s="150"/>
      <c r="AH74" s="185"/>
      <c r="AI74" s="164"/>
      <c r="AJ74" s="185"/>
      <c r="AK74" s="150"/>
      <c r="AL74" s="157"/>
      <c r="AM74" s="157"/>
      <c r="AN74" s="150"/>
      <c r="AO74" s="186"/>
      <c r="AP74" s="150"/>
      <c r="AR74" s="185"/>
      <c r="AS74" s="164"/>
      <c r="AT74" s="185"/>
      <c r="AU74" s="150"/>
      <c r="AV74" s="179"/>
      <c r="AW74" s="157"/>
      <c r="AX74" s="150"/>
      <c r="AY74" s="186"/>
      <c r="AZ74" s="150"/>
      <c r="BB74" s="182"/>
      <c r="BC74" s="163"/>
      <c r="BD74" s="185"/>
      <c r="BE74" s="150"/>
      <c r="BF74" s="149"/>
      <c r="BG74" s="154"/>
      <c r="BH74" s="150"/>
      <c r="BI74" s="186"/>
      <c r="BJ74" s="150"/>
      <c r="BK74" s="150"/>
      <c r="BL74" s="185"/>
      <c r="BM74" s="185"/>
      <c r="BN74" s="185"/>
      <c r="BO74" s="182"/>
      <c r="BP74" s="184"/>
      <c r="BQ74" s="150"/>
      <c r="BR74" s="182"/>
      <c r="BS74" s="183"/>
      <c r="BT74" s="182"/>
    </row>
    <row r="75" spans="1:72" s="144" customFormat="1" ht="13.5" customHeight="1" x14ac:dyDescent="0.15">
      <c r="B75" s="1" t="s">
        <v>105</v>
      </c>
      <c r="D75" s="150" t="s">
        <v>244</v>
      </c>
      <c r="E75" s="157"/>
      <c r="F75" s="150">
        <v>8</v>
      </c>
      <c r="G75" s="150"/>
      <c r="H75" s="157"/>
      <c r="I75" s="157"/>
      <c r="J75" s="185">
        <v>8</v>
      </c>
      <c r="K75" s="168"/>
      <c r="L75" s="185">
        <v>16</v>
      </c>
      <c r="N75" s="150" t="s">
        <v>244</v>
      </c>
      <c r="O75" s="157"/>
      <c r="P75" s="150">
        <v>8</v>
      </c>
      <c r="Q75" s="150"/>
      <c r="R75" s="157"/>
      <c r="S75" s="157"/>
      <c r="T75" s="185">
        <v>8</v>
      </c>
      <c r="U75" s="168"/>
      <c r="V75" s="185">
        <v>16</v>
      </c>
      <c r="X75" s="150" t="s">
        <v>103</v>
      </c>
      <c r="Y75" s="157"/>
      <c r="Z75" s="150">
        <v>8</v>
      </c>
      <c r="AA75" s="150"/>
      <c r="AB75" s="157"/>
      <c r="AC75" s="157"/>
      <c r="AD75" s="185">
        <v>8</v>
      </c>
      <c r="AE75" s="168"/>
      <c r="AF75" s="185">
        <v>16</v>
      </c>
      <c r="AH75" s="150" t="s">
        <v>103</v>
      </c>
      <c r="AI75" s="157"/>
      <c r="AJ75" s="150">
        <v>8</v>
      </c>
      <c r="AK75" s="150"/>
      <c r="AL75" s="157"/>
      <c r="AM75" s="157"/>
      <c r="AN75" s="185">
        <v>8</v>
      </c>
      <c r="AO75" s="168"/>
      <c r="AP75" s="185">
        <v>16</v>
      </c>
      <c r="AR75" s="150" t="s">
        <v>103</v>
      </c>
      <c r="AS75" s="157"/>
      <c r="AT75" s="150">
        <v>8</v>
      </c>
      <c r="AU75" s="150"/>
      <c r="AV75" s="181" t="s">
        <v>103</v>
      </c>
      <c r="AW75" s="157"/>
      <c r="AX75" s="150">
        <v>8</v>
      </c>
      <c r="AY75" s="168"/>
      <c r="AZ75" s="150">
        <v>16</v>
      </c>
      <c r="BB75" s="150" t="s">
        <v>104</v>
      </c>
      <c r="BC75" s="154"/>
      <c r="BD75" s="150">
        <v>8</v>
      </c>
      <c r="BE75" s="150"/>
      <c r="BF75" s="149" t="s">
        <v>103</v>
      </c>
      <c r="BG75" s="154"/>
      <c r="BH75" s="150">
        <v>8</v>
      </c>
      <c r="BI75" s="168"/>
      <c r="BJ75" s="150">
        <v>16</v>
      </c>
      <c r="BK75" s="150"/>
      <c r="BL75" s="150" t="s">
        <v>103</v>
      </c>
      <c r="BM75" s="154"/>
      <c r="BN75" s="150">
        <v>7.5</v>
      </c>
      <c r="BO75" s="150"/>
      <c r="BP75" s="149"/>
      <c r="BQ75" s="154"/>
      <c r="BR75" s="150">
        <v>8</v>
      </c>
      <c r="BS75" s="168"/>
      <c r="BT75" s="150">
        <v>15.5</v>
      </c>
    </row>
    <row r="76" spans="1:72" s="144" customFormat="1" ht="13.5" customHeight="1" x14ac:dyDescent="0.15">
      <c r="B76" s="180"/>
      <c r="D76" s="150"/>
      <c r="E76" s="157"/>
      <c r="F76" s="150"/>
      <c r="G76" s="150"/>
      <c r="H76" s="284"/>
      <c r="I76" s="284"/>
      <c r="J76" s="284"/>
      <c r="K76" s="285"/>
      <c r="L76" s="167"/>
      <c r="N76" s="150"/>
      <c r="O76" s="157"/>
      <c r="P76" s="150"/>
      <c r="Q76" s="150"/>
      <c r="R76" s="284"/>
      <c r="S76" s="284"/>
      <c r="T76" s="284"/>
      <c r="U76" s="285"/>
      <c r="V76" s="167"/>
      <c r="X76" s="150"/>
      <c r="Y76" s="157"/>
      <c r="Z76" s="150"/>
      <c r="AA76" s="150"/>
      <c r="AB76" s="284"/>
      <c r="AC76" s="284"/>
      <c r="AD76" s="284"/>
      <c r="AE76" s="285"/>
      <c r="AF76" s="167"/>
      <c r="AH76" s="150"/>
      <c r="AI76" s="157"/>
      <c r="AJ76" s="150"/>
      <c r="AK76" s="150"/>
      <c r="AL76" s="284"/>
      <c r="AM76" s="284"/>
      <c r="AN76" s="284"/>
      <c r="AO76" s="285"/>
      <c r="AP76" s="167"/>
      <c r="AR76" s="150"/>
      <c r="AS76" s="157"/>
      <c r="AT76" s="150"/>
      <c r="AU76" s="150"/>
      <c r="AV76" s="179"/>
      <c r="AW76" s="157"/>
      <c r="AX76" s="157"/>
      <c r="AY76" s="170"/>
      <c r="AZ76" s="167"/>
      <c r="BB76" s="167"/>
      <c r="BC76" s="154"/>
      <c r="BD76" s="150"/>
      <c r="BE76" s="150"/>
      <c r="BF76" s="149"/>
      <c r="BG76" s="150"/>
      <c r="BH76" s="150"/>
      <c r="BI76" s="168"/>
      <c r="BJ76" s="167"/>
      <c r="BK76" s="167"/>
      <c r="BL76" s="150"/>
      <c r="BM76" s="154"/>
      <c r="BN76" s="150"/>
      <c r="BO76" s="150"/>
      <c r="BP76" s="149"/>
      <c r="BQ76" s="150"/>
      <c r="BR76" s="150"/>
      <c r="BS76" s="168"/>
      <c r="BT76" s="167"/>
    </row>
    <row r="77" spans="1:72" s="144" customFormat="1" ht="13.5" customHeight="1" x14ac:dyDescent="0.15">
      <c r="B77" s="1" t="s">
        <v>102</v>
      </c>
      <c r="D77" s="150"/>
      <c r="E77" s="157"/>
      <c r="F77" s="150"/>
      <c r="G77" s="150"/>
      <c r="H77" s="284"/>
      <c r="I77" s="284"/>
      <c r="J77" s="284"/>
      <c r="K77" s="285"/>
      <c r="L77" s="167"/>
      <c r="N77" s="150"/>
      <c r="O77" s="157"/>
      <c r="P77" s="150"/>
      <c r="Q77" s="150"/>
      <c r="R77" s="284"/>
      <c r="S77" s="284"/>
      <c r="T77" s="284"/>
      <c r="U77" s="285"/>
      <c r="V77" s="167"/>
      <c r="X77" s="150"/>
      <c r="Y77" s="157"/>
      <c r="Z77" s="150"/>
      <c r="AA77" s="150"/>
      <c r="AB77" s="284"/>
      <c r="AC77" s="284"/>
      <c r="AD77" s="284"/>
      <c r="AE77" s="285"/>
      <c r="AF77" s="167"/>
      <c r="AH77" s="150"/>
      <c r="AI77" s="157"/>
      <c r="AJ77" s="150"/>
      <c r="AK77" s="150"/>
      <c r="AL77" s="286"/>
      <c r="AM77" s="284"/>
      <c r="AN77" s="284"/>
      <c r="AO77" s="285"/>
      <c r="AP77" s="167"/>
      <c r="AR77" s="150"/>
      <c r="AS77" s="157"/>
      <c r="AT77" s="150"/>
      <c r="AU77" s="150"/>
      <c r="AV77" s="179"/>
      <c r="AW77" s="157"/>
      <c r="AX77" s="157"/>
      <c r="AY77" s="170"/>
      <c r="AZ77" s="167"/>
      <c r="BB77" s="167"/>
      <c r="BC77" s="154"/>
      <c r="BD77" s="150"/>
      <c r="BE77" s="150"/>
      <c r="BF77" s="149"/>
      <c r="BG77" s="154"/>
      <c r="BH77" s="154"/>
      <c r="BI77" s="168"/>
      <c r="BJ77" s="167"/>
      <c r="BK77" s="167"/>
      <c r="BL77" s="150"/>
      <c r="BM77" s="154"/>
      <c r="BN77" s="150"/>
      <c r="BO77" s="150"/>
      <c r="BP77" s="149"/>
      <c r="BQ77" s="150"/>
      <c r="BR77" s="150"/>
      <c r="BS77" s="168"/>
      <c r="BT77" s="167"/>
    </row>
    <row r="78" spans="1:72" s="144" customFormat="1" ht="13.5" customHeight="1" x14ac:dyDescent="0.15">
      <c r="B78" s="1" t="s">
        <v>101</v>
      </c>
      <c r="D78" s="146">
        <v>2495485.929</v>
      </c>
      <c r="E78" s="178"/>
      <c r="F78" s="293">
        <v>2495486</v>
      </c>
      <c r="G78" s="146"/>
      <c r="H78" s="146">
        <v>2495486</v>
      </c>
      <c r="I78" s="178"/>
      <c r="J78" s="178"/>
      <c r="K78" s="177"/>
      <c r="L78" s="146">
        <v>2495486</v>
      </c>
      <c r="N78" s="146">
        <v>2495485.929</v>
      </c>
      <c r="O78" s="178"/>
      <c r="P78" s="293">
        <v>2495485.929</v>
      </c>
      <c r="Q78" s="146"/>
      <c r="R78" s="146">
        <v>2495486</v>
      </c>
      <c r="S78" s="178"/>
      <c r="T78" s="178"/>
      <c r="U78" s="177"/>
      <c r="V78" s="146">
        <v>2495486</v>
      </c>
      <c r="X78" s="146">
        <v>2495485.929</v>
      </c>
      <c r="Y78" s="178"/>
      <c r="Z78" s="293">
        <v>2495486</v>
      </c>
      <c r="AA78" s="146"/>
      <c r="AB78" s="146">
        <v>2495485.929</v>
      </c>
      <c r="AC78" s="178"/>
      <c r="AD78" s="178"/>
      <c r="AE78" s="177"/>
      <c r="AF78" s="146">
        <v>2495485.929</v>
      </c>
      <c r="AH78" s="146">
        <v>2495485.929</v>
      </c>
      <c r="AI78" s="178"/>
      <c r="AJ78" s="146">
        <v>2495485.929</v>
      </c>
      <c r="AK78" s="146"/>
      <c r="AL78" s="146">
        <v>2495485.929</v>
      </c>
      <c r="AM78" s="178"/>
      <c r="AN78" s="178"/>
      <c r="AO78" s="177"/>
      <c r="AP78" s="146">
        <v>2495485.929</v>
      </c>
      <c r="AR78" s="146">
        <v>2495486</v>
      </c>
      <c r="AS78" s="178"/>
      <c r="AT78" s="146">
        <v>2495486</v>
      </c>
      <c r="AU78" s="146"/>
      <c r="AV78" s="146">
        <v>2495485.929</v>
      </c>
      <c r="AW78" s="178"/>
      <c r="AX78" s="178"/>
      <c r="AY78" s="177"/>
      <c r="AZ78" s="146">
        <v>2495486</v>
      </c>
      <c r="BB78" s="146">
        <v>2495485.929</v>
      </c>
      <c r="BC78" s="175"/>
      <c r="BD78" s="146">
        <v>2495485.929</v>
      </c>
      <c r="BE78" s="146"/>
      <c r="BF78" s="176">
        <v>2495486</v>
      </c>
      <c r="BG78" s="175"/>
      <c r="BH78" s="175"/>
      <c r="BI78" s="174"/>
      <c r="BJ78" s="146">
        <v>2495486</v>
      </c>
      <c r="BK78" s="146"/>
      <c r="BL78" s="146">
        <v>2495485.929</v>
      </c>
      <c r="BM78" s="175"/>
      <c r="BN78" s="146">
        <v>2495485.929</v>
      </c>
      <c r="BO78" s="146"/>
      <c r="BP78" s="176">
        <v>2495485.929</v>
      </c>
      <c r="BQ78" s="175"/>
      <c r="BR78" s="175"/>
      <c r="BS78" s="174"/>
      <c r="BT78" s="146">
        <v>2495485.929</v>
      </c>
    </row>
    <row r="79" spans="1:72" s="144" customFormat="1" ht="13.5" customHeight="1" x14ac:dyDescent="0.15">
      <c r="B79" s="1" t="s">
        <v>100</v>
      </c>
      <c r="D79" s="146">
        <v>9139.65</v>
      </c>
      <c r="E79" s="178"/>
      <c r="F79" s="293">
        <v>9152</v>
      </c>
      <c r="G79" s="146"/>
      <c r="H79" s="146">
        <v>9172</v>
      </c>
      <c r="I79" s="178"/>
      <c r="J79" s="178"/>
      <c r="K79" s="177"/>
      <c r="L79" s="146">
        <v>9188</v>
      </c>
      <c r="N79" s="146">
        <v>9074.5419999999995</v>
      </c>
      <c r="O79" s="178"/>
      <c r="P79" s="293">
        <v>9089.0480000000007</v>
      </c>
      <c r="Q79" s="146"/>
      <c r="R79" s="146">
        <v>9110</v>
      </c>
      <c r="S79" s="178"/>
      <c r="T79" s="178"/>
      <c r="U79" s="177"/>
      <c r="V79" s="146">
        <v>9122</v>
      </c>
      <c r="X79" s="146">
        <v>9012.3459999999995</v>
      </c>
      <c r="Y79" s="178"/>
      <c r="Z79" s="293">
        <v>9021</v>
      </c>
      <c r="AA79" s="146"/>
      <c r="AB79" s="146">
        <v>9040.81</v>
      </c>
      <c r="AC79" s="178"/>
      <c r="AD79" s="178"/>
      <c r="AE79" s="177"/>
      <c r="AF79" s="146">
        <v>9055.7890000000007</v>
      </c>
      <c r="AH79" s="146">
        <v>8924.9159999999993</v>
      </c>
      <c r="AI79" s="178"/>
      <c r="AJ79" s="146">
        <v>8943.9</v>
      </c>
      <c r="AK79" s="146"/>
      <c r="AL79" s="146">
        <v>8967.8780000000006</v>
      </c>
      <c r="AM79" s="178"/>
      <c r="AN79" s="178"/>
      <c r="AO79" s="177"/>
      <c r="AP79" s="146">
        <v>8981.9449999999997</v>
      </c>
      <c r="AR79" s="146">
        <v>8422</v>
      </c>
      <c r="AS79" s="178"/>
      <c r="AT79" s="146">
        <v>8877</v>
      </c>
      <c r="AU79" s="146"/>
      <c r="AV79" s="146">
        <v>8894.0679999999993</v>
      </c>
      <c r="AW79" s="178"/>
      <c r="AX79" s="178"/>
      <c r="AY79" s="177"/>
      <c r="AZ79" s="146">
        <v>8907</v>
      </c>
      <c r="BB79" s="146">
        <v>8654.2530000000006</v>
      </c>
      <c r="BC79" s="175"/>
      <c r="BD79" s="146">
        <v>8637.6489999999994</v>
      </c>
      <c r="BE79" s="146"/>
      <c r="BF79" s="176">
        <v>8490</v>
      </c>
      <c r="BG79" s="175"/>
      <c r="BH79" s="175"/>
      <c r="BI79" s="174"/>
      <c r="BJ79" s="146">
        <v>8408</v>
      </c>
      <c r="BK79" s="146"/>
      <c r="BL79" s="146">
        <v>8558.2810000000009</v>
      </c>
      <c r="BM79" s="175"/>
      <c r="BN79" s="146">
        <v>8599.768</v>
      </c>
      <c r="BO79" s="146"/>
      <c r="BP79" s="176">
        <v>8629.5740000000005</v>
      </c>
      <c r="BQ79" s="175"/>
      <c r="BR79" s="175"/>
      <c r="BS79" s="174"/>
      <c r="BT79" s="146">
        <v>8643.2009999999991</v>
      </c>
    </row>
    <row r="80" spans="1:72" s="144" customFormat="1" ht="13.5" customHeight="1" x14ac:dyDescent="0.15">
      <c r="B80" s="1" t="s">
        <v>99</v>
      </c>
      <c r="D80" s="146">
        <v>2486357.5049999999</v>
      </c>
      <c r="E80" s="178"/>
      <c r="F80" s="293">
        <v>2486349</v>
      </c>
      <c r="G80" s="146"/>
      <c r="H80" s="146">
        <v>2486342</v>
      </c>
      <c r="I80" s="178"/>
      <c r="J80" s="178"/>
      <c r="K80" s="177"/>
      <c r="L80" s="146">
        <v>2486333</v>
      </c>
      <c r="N80" s="146">
        <v>2486422.6779999998</v>
      </c>
      <c r="O80" s="178"/>
      <c r="P80" s="293">
        <v>2486413.3790000002</v>
      </c>
      <c r="Q80" s="146"/>
      <c r="R80" s="146">
        <v>2486406</v>
      </c>
      <c r="S80" s="178"/>
      <c r="T80" s="178"/>
      <c r="U80" s="177"/>
      <c r="V80" s="146">
        <v>2486396.5699999998</v>
      </c>
      <c r="X80" s="146">
        <v>2486485.7689999999</v>
      </c>
      <c r="Y80" s="178"/>
      <c r="Z80" s="293">
        <v>2486482.7829999998</v>
      </c>
      <c r="AA80" s="146"/>
      <c r="AB80" s="146">
        <v>2486474.554</v>
      </c>
      <c r="AC80" s="178"/>
      <c r="AD80" s="178"/>
      <c r="AE80" s="177"/>
      <c r="AF80" s="146">
        <v>2486465.2829999998</v>
      </c>
      <c r="AH80" s="146">
        <v>2486571.977</v>
      </c>
      <c r="AI80" s="178"/>
      <c r="AJ80" s="146">
        <v>2486561.5419999999</v>
      </c>
      <c r="AK80" s="146"/>
      <c r="AL80" s="146">
        <v>2486552.3450000002</v>
      </c>
      <c r="AM80" s="178"/>
      <c r="AN80" s="178"/>
      <c r="AO80" s="177"/>
      <c r="AP80" s="146">
        <v>2486541.9380000001</v>
      </c>
      <c r="AR80" s="146">
        <v>2487072</v>
      </c>
      <c r="AS80" s="178"/>
      <c r="AT80" s="146">
        <v>2486659</v>
      </c>
      <c r="AU80" s="146"/>
      <c r="AV80" s="146">
        <v>2486640.46</v>
      </c>
      <c r="AW80" s="178"/>
      <c r="AX80" s="178"/>
      <c r="AY80" s="177"/>
      <c r="AZ80" s="146">
        <v>2486627</v>
      </c>
      <c r="BB80" s="146">
        <v>2486838.2680000002</v>
      </c>
      <c r="BC80" s="175"/>
      <c r="BD80" s="146">
        <v>2486843.3429999999</v>
      </c>
      <c r="BE80" s="146"/>
      <c r="BF80" s="176">
        <v>2486864</v>
      </c>
      <c r="BG80" s="175"/>
      <c r="BH80" s="175"/>
      <c r="BI80" s="174"/>
      <c r="BJ80" s="146">
        <v>2486912</v>
      </c>
      <c r="BK80" s="146"/>
      <c r="BL80" s="146">
        <v>2486950.0449999999</v>
      </c>
      <c r="BM80" s="175"/>
      <c r="BN80" s="146">
        <v>2486923.148</v>
      </c>
      <c r="BO80" s="146"/>
      <c r="BP80" s="176">
        <v>2486907.0120000001</v>
      </c>
      <c r="BQ80" s="175"/>
      <c r="BR80" s="175"/>
      <c r="BS80" s="174"/>
      <c r="BT80" s="146">
        <v>2486892.6179999998</v>
      </c>
    </row>
    <row r="81" spans="1:72" s="144" customFormat="1" x14ac:dyDescent="0.15">
      <c r="B81" s="1"/>
      <c r="D81" s="168"/>
      <c r="E81" s="170"/>
      <c r="F81" s="292"/>
      <c r="G81" s="168"/>
      <c r="H81" s="168"/>
      <c r="I81" s="170"/>
      <c r="J81" s="171"/>
      <c r="K81" s="170"/>
      <c r="L81" s="167"/>
      <c r="N81" s="168"/>
      <c r="O81" s="170"/>
      <c r="P81" s="292"/>
      <c r="Q81" s="168"/>
      <c r="R81" s="168"/>
      <c r="S81" s="170"/>
      <c r="T81" s="171"/>
      <c r="U81" s="170"/>
      <c r="V81" s="167"/>
      <c r="X81" s="168"/>
      <c r="Y81" s="170"/>
      <c r="Z81" s="292"/>
      <c r="AA81" s="168"/>
      <c r="AB81" s="168"/>
      <c r="AC81" s="170"/>
      <c r="AD81" s="171"/>
      <c r="AE81" s="170"/>
      <c r="AF81" s="167"/>
      <c r="AH81" s="168"/>
      <c r="AI81" s="170"/>
      <c r="AJ81" s="167"/>
      <c r="AK81" s="168"/>
      <c r="AL81" s="172"/>
      <c r="AM81" s="170"/>
      <c r="AN81" s="171"/>
      <c r="AO81" s="170"/>
      <c r="AP81" s="167"/>
      <c r="AR81" s="168"/>
      <c r="AS81" s="170"/>
      <c r="AT81" s="167"/>
      <c r="AU81" s="168"/>
      <c r="AV81" s="172"/>
      <c r="AW81" s="170"/>
      <c r="AX81" s="171"/>
      <c r="AY81" s="170"/>
      <c r="AZ81" s="167"/>
      <c r="BB81" s="167"/>
      <c r="BC81" s="169"/>
      <c r="BD81" s="167"/>
      <c r="BE81" s="168"/>
      <c r="BF81" s="140"/>
      <c r="BG81" s="168"/>
      <c r="BH81" s="167"/>
      <c r="BI81" s="168"/>
      <c r="BJ81" s="167"/>
      <c r="BK81" s="167"/>
      <c r="BL81" s="168"/>
      <c r="BM81" s="168"/>
      <c r="BN81" s="167"/>
      <c r="BO81" s="168"/>
      <c r="BP81" s="140"/>
      <c r="BQ81" s="168"/>
      <c r="BR81" s="167"/>
      <c r="BS81" s="168"/>
      <c r="BT81" s="167"/>
    </row>
    <row r="82" spans="1:72" s="144" customFormat="1" ht="15" x14ac:dyDescent="0.15">
      <c r="A82" s="173"/>
      <c r="B82" s="60" t="s">
        <v>98</v>
      </c>
      <c r="D82" s="168"/>
      <c r="E82" s="170"/>
      <c r="F82" s="167"/>
      <c r="G82" s="168"/>
      <c r="H82" s="168"/>
      <c r="I82" s="170"/>
      <c r="J82" s="171"/>
      <c r="K82" s="170"/>
      <c r="L82" s="167"/>
      <c r="N82" s="168"/>
      <c r="O82" s="170"/>
      <c r="P82" s="167"/>
      <c r="Q82" s="168"/>
      <c r="R82" s="168"/>
      <c r="S82" s="170"/>
      <c r="T82" s="171"/>
      <c r="U82" s="170"/>
      <c r="V82" s="167"/>
      <c r="X82" s="168"/>
      <c r="Y82" s="170"/>
      <c r="Z82" s="167"/>
      <c r="AA82" s="168"/>
      <c r="AB82" s="168"/>
      <c r="AC82" s="170"/>
      <c r="AD82" s="171"/>
      <c r="AE82" s="170"/>
      <c r="AF82" s="167"/>
      <c r="AH82" s="168"/>
      <c r="AI82" s="170"/>
      <c r="AJ82" s="167"/>
      <c r="AK82" s="168"/>
      <c r="AL82" s="172"/>
      <c r="AM82" s="170"/>
      <c r="AN82" s="171"/>
      <c r="AO82" s="170"/>
      <c r="AP82" s="167"/>
      <c r="AR82" s="168"/>
      <c r="AS82" s="170"/>
      <c r="AT82" s="167"/>
      <c r="AU82" s="168"/>
      <c r="AV82" s="172"/>
      <c r="AW82" s="170"/>
      <c r="AX82" s="171"/>
      <c r="AY82" s="170"/>
      <c r="AZ82" s="167"/>
      <c r="BB82" s="167"/>
      <c r="BC82" s="169"/>
      <c r="BD82" s="167"/>
      <c r="BE82" s="168"/>
      <c r="BF82" s="140"/>
      <c r="BG82" s="168"/>
      <c r="BH82" s="167"/>
      <c r="BI82" s="168"/>
      <c r="BJ82" s="167"/>
      <c r="BK82" s="167"/>
      <c r="BL82" s="168"/>
      <c r="BM82" s="168"/>
      <c r="BN82" s="167"/>
      <c r="BO82" s="168"/>
      <c r="BP82" s="140"/>
      <c r="BQ82" s="168"/>
      <c r="BR82" s="167"/>
      <c r="BS82" s="168"/>
      <c r="BT82" s="167"/>
    </row>
    <row r="83" spans="1:72" s="144" customFormat="1" ht="13.5" customHeight="1" x14ac:dyDescent="0.15">
      <c r="B83" s="1" t="s">
        <v>97</v>
      </c>
      <c r="D83" s="159">
        <v>1421.261</v>
      </c>
      <c r="E83" s="161"/>
      <c r="F83" s="159">
        <v>1403.3</v>
      </c>
      <c r="G83" s="150"/>
      <c r="H83" s="159">
        <v>1538.9</v>
      </c>
      <c r="I83" s="157"/>
      <c r="J83" s="166"/>
      <c r="K83" s="157"/>
      <c r="L83" s="159">
        <v>1609.5</v>
      </c>
      <c r="N83" s="159">
        <f>0.1*19783</f>
        <v>1978.3000000000002</v>
      </c>
      <c r="O83" s="161"/>
      <c r="P83" s="159">
        <f>0.1*18494</f>
        <v>1849.4</v>
      </c>
      <c r="Q83" s="150"/>
      <c r="R83" s="159">
        <f>0.1*17377</f>
        <v>1737.7</v>
      </c>
      <c r="S83" s="157"/>
      <c r="T83" s="166"/>
      <c r="U83" s="157"/>
      <c r="V83" s="159">
        <v>1498.9</v>
      </c>
      <c r="X83" s="159">
        <v>2108.4</v>
      </c>
      <c r="Y83" s="161"/>
      <c r="Z83" s="159">
        <v>2110.4</v>
      </c>
      <c r="AA83" s="150"/>
      <c r="AB83" s="159">
        <v>1993.4739999999999</v>
      </c>
      <c r="AC83" s="157"/>
      <c r="AD83" s="166"/>
      <c r="AE83" s="157"/>
      <c r="AF83" s="159">
        <v>19368</v>
      </c>
      <c r="AH83" s="159">
        <v>2003.627</v>
      </c>
      <c r="AI83" s="161"/>
      <c r="AJ83" s="159">
        <v>2078.105</v>
      </c>
      <c r="AK83" s="150"/>
      <c r="AL83" s="159">
        <v>2119.4690000000001</v>
      </c>
      <c r="AM83" s="157"/>
      <c r="AN83" s="166"/>
      <c r="AO83" s="157"/>
      <c r="AP83" s="159">
        <v>2135.058</v>
      </c>
      <c r="AR83" s="159">
        <v>1696.1</v>
      </c>
      <c r="AS83" s="161"/>
      <c r="AT83" s="159">
        <v>1731.8</v>
      </c>
      <c r="AU83" s="150"/>
      <c r="AV83" s="159">
        <v>17947.84</v>
      </c>
      <c r="AW83" s="157"/>
      <c r="AX83" s="166"/>
      <c r="AY83" s="157"/>
      <c r="AZ83" s="158">
        <v>1942.7540000000001</v>
      </c>
      <c r="BB83" s="158">
        <v>1705.1279999999999</v>
      </c>
      <c r="BC83" s="160"/>
      <c r="BD83" s="159">
        <v>1727.2149999999999</v>
      </c>
      <c r="BE83" s="150"/>
      <c r="BF83" s="149">
        <v>1706.5</v>
      </c>
      <c r="BG83" s="154"/>
      <c r="BH83" s="165"/>
      <c r="BI83" s="150"/>
      <c r="BJ83" s="158">
        <v>1744.203</v>
      </c>
      <c r="BK83" s="158"/>
      <c r="BL83" s="159">
        <v>1620.847</v>
      </c>
      <c r="BM83" s="160"/>
      <c r="BN83" s="159">
        <v>1611.7180000000001</v>
      </c>
      <c r="BO83" s="150"/>
      <c r="BP83" s="149">
        <v>1635.2660000000001</v>
      </c>
      <c r="BQ83" s="154"/>
      <c r="BR83" s="165"/>
      <c r="BS83" s="150"/>
      <c r="BT83" s="158">
        <v>1628.3</v>
      </c>
    </row>
    <row r="84" spans="1:72" s="144" customFormat="1" ht="13.5" customHeight="1" x14ac:dyDescent="0.15">
      <c r="B84" s="1" t="s">
        <v>96</v>
      </c>
      <c r="D84" s="298">
        <v>0.22500000000000001</v>
      </c>
      <c r="E84" s="164"/>
      <c r="F84" s="162">
        <v>0.22600000000000001</v>
      </c>
      <c r="G84" s="148"/>
      <c r="H84" s="162">
        <v>0.22700000000000001</v>
      </c>
      <c r="I84" s="155"/>
      <c r="J84" s="156"/>
      <c r="K84" s="155"/>
      <c r="L84" s="162">
        <v>0.24199999999999999</v>
      </c>
      <c r="N84" s="162">
        <v>0.26400000000000001</v>
      </c>
      <c r="O84" s="164"/>
      <c r="P84" s="162">
        <v>0.25747260855643261</v>
      </c>
      <c r="Q84" s="148"/>
      <c r="R84" s="162">
        <v>0.246</v>
      </c>
      <c r="S84" s="155"/>
      <c r="T84" s="156"/>
      <c r="U84" s="155"/>
      <c r="V84" s="162">
        <v>0.223</v>
      </c>
      <c r="X84" s="162">
        <v>0.27400000000000002</v>
      </c>
      <c r="Y84" s="164"/>
      <c r="Z84" s="162">
        <v>0.26800000000000002</v>
      </c>
      <c r="AA84" s="148"/>
      <c r="AB84" s="162">
        <v>0.253</v>
      </c>
      <c r="AC84" s="155"/>
      <c r="AD84" s="156"/>
      <c r="AE84" s="155"/>
      <c r="AF84" s="162">
        <v>0.26100000000000001</v>
      </c>
      <c r="AH84" s="162">
        <v>0.28000000000000003</v>
      </c>
      <c r="AI84" s="164"/>
      <c r="AJ84" s="162">
        <v>0.28100000000000003</v>
      </c>
      <c r="AK84" s="148"/>
      <c r="AL84" s="162">
        <v>0.26400000000000001</v>
      </c>
      <c r="AM84" s="155"/>
      <c r="AN84" s="156"/>
      <c r="AO84" s="155"/>
      <c r="AP84" s="162">
        <v>0.27400000000000002</v>
      </c>
      <c r="AR84" s="162">
        <v>0.26500000000000001</v>
      </c>
      <c r="AS84" s="164"/>
      <c r="AT84" s="162">
        <v>0.26500000000000001</v>
      </c>
      <c r="AU84" s="148"/>
      <c r="AV84" s="162">
        <v>0.26100000000000001</v>
      </c>
      <c r="AW84" s="155"/>
      <c r="AX84" s="156"/>
      <c r="AY84" s="155"/>
      <c r="AZ84" s="162">
        <v>0.26700000000000002</v>
      </c>
      <c r="BB84" s="162">
        <v>0.26700000000000002</v>
      </c>
      <c r="BC84" s="163"/>
      <c r="BD84" s="162">
        <v>0.27300000000000002</v>
      </c>
      <c r="BE84" s="148"/>
      <c r="BF84" s="162">
        <v>0.25700000000000001</v>
      </c>
      <c r="BG84" s="152"/>
      <c r="BH84" s="151"/>
      <c r="BI84" s="148"/>
      <c r="BJ84" s="162">
        <v>0.26100000000000001</v>
      </c>
      <c r="BK84" s="162"/>
      <c r="BL84" s="162">
        <v>0.26568061061495046</v>
      </c>
      <c r="BM84" s="163"/>
      <c r="BN84" s="162">
        <v>0.27185111556891511</v>
      </c>
      <c r="BO84" s="148"/>
      <c r="BP84" s="162">
        <v>0.25758146874422599</v>
      </c>
      <c r="BQ84" s="152"/>
      <c r="BR84" s="151"/>
      <c r="BS84" s="148"/>
      <c r="BT84" s="162">
        <v>0.26011356625715376</v>
      </c>
    </row>
    <row r="85" spans="1:72" s="144" customFormat="1" ht="13.5" customHeight="1" x14ac:dyDescent="0.15">
      <c r="B85" s="1" t="s">
        <v>95</v>
      </c>
      <c r="D85" s="159">
        <v>2504.5</v>
      </c>
      <c r="E85" s="161"/>
      <c r="F85" s="159">
        <v>2433.4</v>
      </c>
      <c r="G85" s="148"/>
      <c r="H85" s="159">
        <v>2540.4</v>
      </c>
      <c r="I85" s="155"/>
      <c r="J85" s="156"/>
      <c r="K85" s="155"/>
      <c r="L85" s="159">
        <v>2459.1</v>
      </c>
      <c r="N85" s="159">
        <f>0.1*28143</f>
        <v>2814.3</v>
      </c>
      <c r="O85" s="161"/>
      <c r="P85" s="159">
        <f>0.1*28033</f>
        <v>2803.3</v>
      </c>
      <c r="Q85" s="148"/>
      <c r="R85" s="159">
        <f>0.1*27031</f>
        <v>2703.1000000000004</v>
      </c>
      <c r="S85" s="155"/>
      <c r="T85" s="156"/>
      <c r="U85" s="155"/>
      <c r="V85" s="159">
        <v>2581.4</v>
      </c>
      <c r="X85" s="159">
        <v>2882.6</v>
      </c>
      <c r="Y85" s="161"/>
      <c r="Z85" s="159">
        <v>3027</v>
      </c>
      <c r="AA85" s="148"/>
      <c r="AB85" s="159">
        <v>2931.5</v>
      </c>
      <c r="AC85" s="155"/>
      <c r="AD85" s="156"/>
      <c r="AE85" s="155"/>
      <c r="AF85" s="159">
        <v>26203</v>
      </c>
      <c r="AH85" s="159">
        <v>2527.8000000000002</v>
      </c>
      <c r="AI85" s="161"/>
      <c r="AJ85" s="159">
        <v>2608.4</v>
      </c>
      <c r="AK85" s="148"/>
      <c r="AL85" s="159">
        <v>3002</v>
      </c>
      <c r="AM85" s="155"/>
      <c r="AN85" s="156"/>
      <c r="AO85" s="155"/>
      <c r="AP85" s="159">
        <v>2801.7</v>
      </c>
      <c r="AR85" s="159">
        <v>2335.6999999999998</v>
      </c>
      <c r="AS85" s="161"/>
      <c r="AT85" s="159">
        <v>2323.8000000000002</v>
      </c>
      <c r="AU85" s="148"/>
      <c r="AV85" s="159">
        <v>2556.5</v>
      </c>
      <c r="AW85" s="155"/>
      <c r="AX85" s="156"/>
      <c r="AY85" s="155"/>
      <c r="AZ85" s="158">
        <v>2549.3000000000002</v>
      </c>
      <c r="BB85" s="158">
        <v>2258.1999999999998</v>
      </c>
      <c r="BC85" s="160"/>
      <c r="BD85" s="159">
        <v>2150.8000000000002</v>
      </c>
      <c r="BE85" s="148"/>
      <c r="BF85" s="149">
        <v>2350.8000000000002</v>
      </c>
      <c r="BG85" s="152"/>
      <c r="BH85" s="151"/>
      <c r="BI85" s="148"/>
      <c r="BJ85" s="158">
        <v>2282.5990000000002</v>
      </c>
      <c r="BK85" s="158"/>
      <c r="BL85" s="159">
        <v>2420.9920000000002</v>
      </c>
      <c r="BM85" s="160"/>
      <c r="BN85" s="159">
        <v>2154.0909999999999</v>
      </c>
      <c r="BO85" s="148"/>
      <c r="BP85" s="149">
        <v>2283.0810000000001</v>
      </c>
      <c r="BQ85" s="152"/>
      <c r="BR85" s="151"/>
      <c r="BS85" s="148"/>
      <c r="BT85" s="158">
        <v>2264.6</v>
      </c>
    </row>
    <row r="86" spans="1:72" s="144" customFormat="1" ht="13.5" customHeight="1" x14ac:dyDescent="0.15">
      <c r="B86" s="1" t="s">
        <v>94</v>
      </c>
      <c r="D86" s="159">
        <v>2206.1999999999998</v>
      </c>
      <c r="E86" s="161"/>
      <c r="F86" s="159">
        <v>2138.8000000000002</v>
      </c>
      <c r="G86" s="148"/>
      <c r="H86" s="159">
        <v>2277.3000000000002</v>
      </c>
      <c r="I86" s="155"/>
      <c r="J86" s="156"/>
      <c r="K86" s="155"/>
      <c r="L86" s="159">
        <v>2161.6999999999998</v>
      </c>
      <c r="N86" s="159">
        <f>0.1*25272</f>
        <v>2527.2000000000003</v>
      </c>
      <c r="O86" s="161"/>
      <c r="P86" s="159">
        <f>0.1*25312</f>
        <v>2531.2000000000003</v>
      </c>
      <c r="Q86" s="148"/>
      <c r="R86" s="159">
        <f>0.1*24488</f>
        <v>2448.8000000000002</v>
      </c>
      <c r="S86" s="155"/>
      <c r="T86" s="156"/>
      <c r="U86" s="155"/>
      <c r="V86" s="159">
        <v>2088.6999999999998</v>
      </c>
      <c r="X86" s="159">
        <v>2592.3000000000002</v>
      </c>
      <c r="Y86" s="161"/>
      <c r="Z86" s="159">
        <v>2733.4</v>
      </c>
      <c r="AA86" s="148"/>
      <c r="AB86" s="159">
        <v>2687.8</v>
      </c>
      <c r="AC86" s="155"/>
      <c r="AD86" s="156"/>
      <c r="AE86" s="155"/>
      <c r="AF86" s="159">
        <v>22910</v>
      </c>
      <c r="AH86" s="159">
        <v>2297.1999999999998</v>
      </c>
      <c r="AI86" s="161"/>
      <c r="AJ86" s="159">
        <v>2325.5</v>
      </c>
      <c r="AK86" s="148"/>
      <c r="AL86" s="159">
        <v>2698.5</v>
      </c>
      <c r="AM86" s="155"/>
      <c r="AN86" s="156"/>
      <c r="AO86" s="155"/>
      <c r="AP86" s="159">
        <v>2520</v>
      </c>
      <c r="AR86" s="159">
        <v>2088.1999999999998</v>
      </c>
      <c r="AS86" s="161"/>
      <c r="AT86" s="159">
        <v>2048.4</v>
      </c>
      <c r="AU86" s="148"/>
      <c r="AV86" s="159">
        <v>2279.6480000000001</v>
      </c>
      <c r="AW86" s="155"/>
      <c r="AX86" s="156"/>
      <c r="AY86" s="155"/>
      <c r="AZ86" s="158">
        <v>2299.1999999999998</v>
      </c>
      <c r="BB86" s="158">
        <v>2027.8</v>
      </c>
      <c r="BC86" s="160"/>
      <c r="BD86" s="159">
        <v>1930.4</v>
      </c>
      <c r="BE86" s="148"/>
      <c r="BF86" s="149">
        <v>2106</v>
      </c>
      <c r="BG86" s="152"/>
      <c r="BH86" s="151"/>
      <c r="BI86" s="148"/>
      <c r="BJ86" s="158">
        <v>2040.6</v>
      </c>
      <c r="BK86" s="158"/>
      <c r="BL86" s="159">
        <v>2152.2289999999998</v>
      </c>
      <c r="BM86" s="160"/>
      <c r="BN86" s="159">
        <v>1883.645</v>
      </c>
      <c r="BO86" s="148"/>
      <c r="BP86" s="149">
        <v>2003.383</v>
      </c>
      <c r="BQ86" s="152"/>
      <c r="BR86" s="151"/>
      <c r="BS86" s="148"/>
      <c r="BT86" s="158">
        <v>2031.1</v>
      </c>
    </row>
    <row r="87" spans="1:72" s="144" customFormat="1" ht="13.5" customHeight="1" x14ac:dyDescent="0.15">
      <c r="B87" s="1" t="s">
        <v>93</v>
      </c>
      <c r="D87" s="299">
        <v>1.5522258051125022</v>
      </c>
      <c r="E87" s="157"/>
      <c r="F87" s="148">
        <v>1.52</v>
      </c>
      <c r="G87" s="148"/>
      <c r="H87" s="148">
        <v>1.48</v>
      </c>
      <c r="I87" s="155"/>
      <c r="J87" s="156"/>
      <c r="K87" s="155"/>
      <c r="L87" s="148">
        <v>1.34</v>
      </c>
      <c r="N87" s="148">
        <v>1.28</v>
      </c>
      <c r="O87" s="157"/>
      <c r="P87" s="148">
        <v>1.3686601059803178</v>
      </c>
      <c r="Q87" s="148"/>
      <c r="R87" s="148">
        <v>1.41</v>
      </c>
      <c r="S87" s="155"/>
      <c r="T87" s="156"/>
      <c r="U87" s="155"/>
      <c r="V87" s="148">
        <v>1.39</v>
      </c>
      <c r="X87" s="148">
        <v>1.23</v>
      </c>
      <c r="Y87" s="157"/>
      <c r="Z87" s="148">
        <v>1.3</v>
      </c>
      <c r="AA87" s="148"/>
      <c r="AB87" s="148">
        <v>1.35</v>
      </c>
      <c r="AC87" s="155"/>
      <c r="AD87" s="156"/>
      <c r="AE87" s="155"/>
      <c r="AF87" s="148">
        <v>1.18</v>
      </c>
      <c r="AH87" s="148">
        <v>1.1499999999999999</v>
      </c>
      <c r="AI87" s="157"/>
      <c r="AJ87" s="148">
        <v>1.1200000000000001</v>
      </c>
      <c r="AK87" s="148"/>
      <c r="AL87" s="148">
        <v>1.27</v>
      </c>
      <c r="AM87" s="155"/>
      <c r="AN87" s="156"/>
      <c r="AO87" s="155"/>
      <c r="AP87" s="148">
        <v>1.18</v>
      </c>
      <c r="AR87" s="148">
        <v>1.23</v>
      </c>
      <c r="AS87" s="157"/>
      <c r="AT87" s="148">
        <v>1.18</v>
      </c>
      <c r="AU87" s="148"/>
      <c r="AV87" s="148">
        <v>1.27</v>
      </c>
      <c r="AW87" s="155"/>
      <c r="AX87" s="156"/>
      <c r="AY87" s="155"/>
      <c r="AZ87" s="148">
        <v>1.18</v>
      </c>
      <c r="BB87" s="148">
        <v>1.19</v>
      </c>
      <c r="BC87" s="154"/>
      <c r="BD87" s="148">
        <v>1.1200000000000001</v>
      </c>
      <c r="BE87" s="148"/>
      <c r="BF87" s="153">
        <v>1.23</v>
      </c>
      <c r="BG87" s="152"/>
      <c r="BH87" s="151"/>
      <c r="BI87" s="148"/>
      <c r="BJ87" s="148">
        <v>1.17</v>
      </c>
      <c r="BK87" s="148"/>
      <c r="BL87" s="148">
        <v>1.3278421714079118</v>
      </c>
      <c r="BM87" s="154"/>
      <c r="BN87" s="148">
        <v>1.1687187212651347</v>
      </c>
      <c r="BO87" s="148"/>
      <c r="BP87" s="153">
        <v>1.22511138860589</v>
      </c>
      <c r="BQ87" s="152"/>
      <c r="BR87" s="151"/>
      <c r="BS87" s="148"/>
      <c r="BT87" s="148">
        <v>1.2473745624270711</v>
      </c>
    </row>
    <row r="88" spans="1:72" s="144" customFormat="1" ht="13.5" customHeight="1" x14ac:dyDescent="0.15">
      <c r="B88" s="2"/>
      <c r="D88" s="148"/>
      <c r="E88" s="150"/>
      <c r="F88" s="148"/>
      <c r="G88" s="148"/>
      <c r="H88" s="149"/>
      <c r="I88" s="148"/>
      <c r="J88" s="147"/>
      <c r="K88" s="148"/>
      <c r="L88" s="147"/>
      <c r="N88" s="148"/>
      <c r="O88" s="150"/>
      <c r="P88" s="148"/>
      <c r="Q88" s="148"/>
      <c r="R88" s="149"/>
      <c r="S88" s="148"/>
      <c r="T88" s="147"/>
      <c r="U88" s="148"/>
      <c r="V88" s="147"/>
      <c r="X88" s="148"/>
      <c r="Y88" s="150"/>
      <c r="Z88" s="148"/>
      <c r="AA88" s="148"/>
      <c r="AB88" s="149"/>
      <c r="AC88" s="148"/>
      <c r="AD88" s="147"/>
      <c r="AE88" s="148"/>
      <c r="AF88" s="147"/>
      <c r="AH88" s="148"/>
      <c r="AI88" s="150"/>
      <c r="AJ88" s="148"/>
      <c r="AK88" s="148"/>
      <c r="AL88" s="149"/>
      <c r="AM88" s="148"/>
      <c r="AN88" s="147"/>
      <c r="AO88" s="148"/>
      <c r="AP88" s="147"/>
      <c r="AR88" s="148"/>
      <c r="AS88" s="150"/>
      <c r="AT88" s="148"/>
      <c r="AU88" s="148"/>
      <c r="AV88" s="149"/>
      <c r="AW88" s="148"/>
      <c r="AX88" s="147"/>
      <c r="AY88" s="148"/>
      <c r="AZ88" s="147"/>
      <c r="BB88" s="148"/>
      <c r="BC88" s="150"/>
      <c r="BD88" s="148"/>
      <c r="BE88" s="148"/>
      <c r="BF88" s="149"/>
      <c r="BG88" s="148"/>
      <c r="BH88" s="147"/>
      <c r="BI88" s="148"/>
      <c r="BJ88" s="147"/>
      <c r="BK88" s="147"/>
      <c r="BL88" s="148"/>
      <c r="BM88" s="150"/>
      <c r="BN88" s="148"/>
      <c r="BO88" s="148"/>
      <c r="BP88" s="149"/>
      <c r="BQ88" s="148"/>
      <c r="BR88" s="147"/>
      <c r="BS88" s="148"/>
      <c r="BT88" s="147"/>
    </row>
    <row r="89" spans="1:72" s="144" customFormat="1" ht="16.5" customHeight="1" x14ac:dyDescent="0.15">
      <c r="B89" s="1"/>
      <c r="E89" s="146"/>
      <c r="F89" s="46"/>
      <c r="H89" s="145"/>
      <c r="J89" s="46"/>
      <c r="L89" s="46"/>
      <c r="O89" s="146"/>
      <c r="P89" s="46"/>
      <c r="R89" s="145"/>
      <c r="T89" s="46"/>
      <c r="V89" s="46"/>
      <c r="Y89" s="146"/>
      <c r="Z89" s="46"/>
      <c r="AB89" s="145"/>
      <c r="AD89" s="46"/>
      <c r="AF89" s="46"/>
      <c r="AI89" s="146"/>
      <c r="AJ89" s="46"/>
      <c r="AL89" s="145"/>
      <c r="AN89" s="46"/>
      <c r="AP89" s="46"/>
      <c r="AS89" s="146"/>
      <c r="AT89" s="46"/>
      <c r="AV89" s="145"/>
      <c r="AX89" s="46"/>
      <c r="AZ89" s="46"/>
      <c r="BC89" s="146"/>
      <c r="BD89" s="46"/>
      <c r="BF89" s="145"/>
      <c r="BH89" s="46"/>
      <c r="BJ89" s="46"/>
      <c r="BK89" s="46"/>
      <c r="BM89" s="146"/>
      <c r="BN89" s="46"/>
      <c r="BP89" s="145"/>
      <c r="BR89" s="46"/>
      <c r="BT89" s="46"/>
    </row>
    <row r="90" spans="1:72" s="141" customFormat="1" ht="18" x14ac:dyDescent="0.15">
      <c r="B90" s="60" t="s">
        <v>92</v>
      </c>
      <c r="H90" s="142"/>
      <c r="R90" s="142"/>
      <c r="AB90" s="142"/>
      <c r="AL90" s="142"/>
      <c r="AV90" s="142"/>
      <c r="BF90" s="142"/>
      <c r="BK90" s="143"/>
      <c r="BP90" s="142"/>
    </row>
    <row r="91" spans="1:72" ht="16.5" x14ac:dyDescent="0.15">
      <c r="B91" s="1" t="s">
        <v>91</v>
      </c>
      <c r="D91" s="57" t="s">
        <v>262</v>
      </c>
      <c r="E91" s="57"/>
      <c r="F91" s="57"/>
      <c r="G91" s="57"/>
      <c r="H91" s="59"/>
      <c r="I91" s="57"/>
      <c r="J91" s="57"/>
      <c r="K91" s="57"/>
      <c r="L91" s="57"/>
      <c r="N91" s="57" t="str">
        <f>N66</f>
        <v>Fiscal 2015 （From Apr. 1, 2015 to Mar. 31, 2016）</v>
      </c>
      <c r="O91" s="57"/>
      <c r="P91" s="57"/>
      <c r="Q91" s="57"/>
      <c r="R91" s="59"/>
      <c r="S91" s="57"/>
      <c r="T91" s="57"/>
      <c r="U91" s="57"/>
      <c r="V91" s="57"/>
      <c r="X91" s="57" t="str">
        <f>X66</f>
        <v>Fiscal 2014 （From Apr. 1, 2014 to Mar. 31, 2015）</v>
      </c>
      <c r="Y91" s="57"/>
      <c r="Z91" s="57"/>
      <c r="AA91" s="57"/>
      <c r="AB91" s="59"/>
      <c r="AC91" s="57"/>
      <c r="AD91" s="57"/>
      <c r="AE91" s="57"/>
      <c r="AF91" s="57"/>
      <c r="AH91" s="271" t="str">
        <f>AH66</f>
        <v>Fiscal 2013 （From Apr. 1, 2013 to Mar. 31, 2014）</v>
      </c>
      <c r="AI91" s="271"/>
      <c r="AJ91" s="271"/>
      <c r="AK91" s="271"/>
      <c r="AL91" s="275"/>
      <c r="AM91" s="271"/>
      <c r="AN91" s="271"/>
      <c r="AO91" s="271"/>
      <c r="AP91" s="271"/>
      <c r="AR91" s="271" t="str">
        <f>AR5</f>
        <v>Fiscal 2012 （From Apr. 1, 2012 to Mar. 31, 2013）</v>
      </c>
      <c r="AS91" s="271"/>
      <c r="AT91" s="271"/>
      <c r="AU91" s="271"/>
      <c r="AV91" s="275"/>
      <c r="AW91" s="271"/>
      <c r="AX91" s="271"/>
      <c r="AY91" s="271"/>
      <c r="AZ91" s="271"/>
      <c r="BB91" s="54" t="s">
        <v>90</v>
      </c>
      <c r="BC91" s="54"/>
      <c r="BD91" s="54"/>
      <c r="BE91" s="54"/>
      <c r="BF91" s="58"/>
      <c r="BG91" s="54"/>
      <c r="BH91" s="54"/>
      <c r="BI91" s="54"/>
      <c r="BJ91" s="54"/>
      <c r="BK91" s="55"/>
      <c r="BL91" s="54" t="s">
        <v>89</v>
      </c>
      <c r="BM91" s="54"/>
      <c r="BN91" s="54"/>
      <c r="BO91" s="54"/>
      <c r="BP91" s="58"/>
      <c r="BQ91" s="54"/>
      <c r="BR91" s="54"/>
      <c r="BS91" s="54"/>
      <c r="BT91" s="54"/>
    </row>
    <row r="92" spans="1:72" s="2" customFormat="1" ht="3.75" customHeight="1" x14ac:dyDescent="0.15">
      <c r="D92" s="55"/>
      <c r="E92" s="55"/>
      <c r="F92" s="55"/>
      <c r="G92" s="55"/>
      <c r="H92" s="56"/>
      <c r="I92" s="55"/>
      <c r="J92" s="55"/>
      <c r="K92" s="55"/>
      <c r="L92" s="57"/>
      <c r="N92" s="55"/>
      <c r="O92" s="55"/>
      <c r="P92" s="55"/>
      <c r="Q92" s="55"/>
      <c r="R92" s="56"/>
      <c r="S92" s="55"/>
      <c r="T92" s="55"/>
      <c r="U92" s="55"/>
      <c r="V92" s="57"/>
      <c r="X92" s="55"/>
      <c r="Y92" s="55"/>
      <c r="Z92" s="55"/>
      <c r="AA92" s="55"/>
      <c r="AB92" s="56"/>
      <c r="AC92" s="55"/>
      <c r="AD92" s="55"/>
      <c r="AE92" s="55"/>
      <c r="AF92" s="57"/>
      <c r="AH92" s="55"/>
      <c r="AI92" s="55"/>
      <c r="AJ92" s="55"/>
      <c r="AK92" s="55"/>
      <c r="AL92" s="56"/>
      <c r="AM92" s="55"/>
      <c r="AN92" s="55"/>
      <c r="AO92" s="55"/>
      <c r="AP92" s="271"/>
      <c r="AR92" s="55"/>
      <c r="AS92" s="55"/>
      <c r="AT92" s="55"/>
      <c r="AU92" s="55"/>
      <c r="AV92" s="56"/>
      <c r="AW92" s="55"/>
      <c r="AX92" s="55"/>
      <c r="AY92" s="55"/>
      <c r="AZ92" s="271"/>
      <c r="BB92" s="55"/>
      <c r="BC92" s="55"/>
      <c r="BD92" s="55"/>
      <c r="BE92" s="55"/>
      <c r="BF92" s="56"/>
      <c r="BG92" s="55"/>
      <c r="BH92" s="55"/>
      <c r="BI92" s="55"/>
      <c r="BJ92" s="54"/>
      <c r="BK92" s="55"/>
      <c r="BL92" s="55"/>
      <c r="BM92" s="55"/>
      <c r="BN92" s="55"/>
      <c r="BO92" s="55"/>
      <c r="BP92" s="56"/>
      <c r="BQ92" s="55"/>
      <c r="BR92" s="55"/>
      <c r="BS92" s="55"/>
      <c r="BT92" s="54"/>
    </row>
    <row r="93" spans="1:72" x14ac:dyDescent="0.15">
      <c r="D93" s="51"/>
      <c r="E93" s="51"/>
      <c r="F93" s="49" t="s">
        <v>17</v>
      </c>
      <c r="G93" s="1"/>
      <c r="H93" s="50"/>
      <c r="I93" s="49"/>
      <c r="J93" s="49" t="s">
        <v>16</v>
      </c>
      <c r="K93" s="1"/>
      <c r="L93" s="53" t="s">
        <v>15</v>
      </c>
      <c r="N93" s="51"/>
      <c r="O93" s="51"/>
      <c r="P93" s="49" t="s">
        <v>17</v>
      </c>
      <c r="Q93" s="1"/>
      <c r="R93" s="50"/>
      <c r="S93" s="49"/>
      <c r="T93" s="49" t="s">
        <v>16</v>
      </c>
      <c r="U93" s="1"/>
      <c r="V93" s="53" t="s">
        <v>15</v>
      </c>
      <c r="X93" s="51"/>
      <c r="Y93" s="51"/>
      <c r="Z93" s="49" t="s">
        <v>17</v>
      </c>
      <c r="AA93" s="1"/>
      <c r="AB93" s="50"/>
      <c r="AC93" s="49"/>
      <c r="AD93" s="49" t="s">
        <v>16</v>
      </c>
      <c r="AE93" s="1"/>
      <c r="AF93" s="53" t="s">
        <v>15</v>
      </c>
      <c r="AH93" s="51"/>
      <c r="AI93" s="51"/>
      <c r="AJ93" s="49" t="s">
        <v>17</v>
      </c>
      <c r="AK93" s="1"/>
      <c r="AL93" s="50"/>
      <c r="AM93" s="49"/>
      <c r="AN93" s="49" t="s">
        <v>16</v>
      </c>
      <c r="AO93" s="1"/>
      <c r="AP93" s="272" t="s">
        <v>15</v>
      </c>
      <c r="AR93" s="51"/>
      <c r="AS93" s="51"/>
      <c r="AT93" s="49" t="s">
        <v>17</v>
      </c>
      <c r="AU93" s="1"/>
      <c r="AV93" s="50"/>
      <c r="AW93" s="49"/>
      <c r="AX93" s="49" t="s">
        <v>16</v>
      </c>
      <c r="AY93" s="1"/>
      <c r="AZ93" s="272" t="s">
        <v>15</v>
      </c>
      <c r="BB93" s="51"/>
      <c r="BC93" s="51"/>
      <c r="BD93" s="49" t="s">
        <v>17</v>
      </c>
      <c r="BF93" s="50"/>
      <c r="BG93" s="49"/>
      <c r="BH93" s="49" t="s">
        <v>16</v>
      </c>
      <c r="BJ93" s="48" t="s">
        <v>15</v>
      </c>
      <c r="BK93" s="52"/>
      <c r="BL93" s="51"/>
      <c r="BM93" s="51"/>
      <c r="BN93" s="49" t="s">
        <v>17</v>
      </c>
      <c r="BO93" s="1"/>
      <c r="BP93" s="50"/>
      <c r="BQ93" s="49"/>
      <c r="BR93" s="49" t="s">
        <v>16</v>
      </c>
      <c r="BS93" s="1"/>
      <c r="BT93" s="48" t="s">
        <v>15</v>
      </c>
    </row>
    <row r="94" spans="1:72" s="42" customFormat="1" ht="12" x14ac:dyDescent="0.15">
      <c r="D94" s="42" t="s">
        <v>14</v>
      </c>
      <c r="E94" s="42" t="s">
        <v>13</v>
      </c>
      <c r="F94" s="44"/>
      <c r="H94" s="45" t="s">
        <v>12</v>
      </c>
      <c r="I94" s="42" t="s">
        <v>11</v>
      </c>
      <c r="J94" s="44"/>
      <c r="L94" s="47"/>
      <c r="N94" s="42" t="s">
        <v>14</v>
      </c>
      <c r="O94" s="42" t="s">
        <v>13</v>
      </c>
      <c r="P94" s="44"/>
      <c r="R94" s="45" t="s">
        <v>12</v>
      </c>
      <c r="S94" s="42" t="s">
        <v>11</v>
      </c>
      <c r="T94" s="44"/>
      <c r="V94" s="47"/>
      <c r="X94" s="42" t="s">
        <v>14</v>
      </c>
      <c r="Y94" s="42" t="s">
        <v>13</v>
      </c>
      <c r="Z94" s="44"/>
      <c r="AB94" s="45" t="s">
        <v>12</v>
      </c>
      <c r="AC94" s="42" t="s">
        <v>11</v>
      </c>
      <c r="AD94" s="44"/>
      <c r="AF94" s="47"/>
      <c r="AH94" s="42" t="s">
        <v>14</v>
      </c>
      <c r="AI94" s="42" t="s">
        <v>13</v>
      </c>
      <c r="AJ94" s="44"/>
      <c r="AL94" s="45" t="s">
        <v>12</v>
      </c>
      <c r="AM94" s="42" t="s">
        <v>11</v>
      </c>
      <c r="AN94" s="44"/>
      <c r="AP94" s="273"/>
      <c r="AR94" s="42" t="s">
        <v>14</v>
      </c>
      <c r="AS94" s="42" t="s">
        <v>13</v>
      </c>
      <c r="AT94" s="44"/>
      <c r="AV94" s="45" t="s">
        <v>88</v>
      </c>
      <c r="AW94" s="42" t="s">
        <v>87</v>
      </c>
      <c r="AX94" s="44"/>
      <c r="AZ94" s="273"/>
      <c r="BB94" s="42" t="s">
        <v>14</v>
      </c>
      <c r="BC94" s="42" t="s">
        <v>13</v>
      </c>
      <c r="BD94" s="44"/>
      <c r="BF94" s="45" t="s">
        <v>88</v>
      </c>
      <c r="BG94" s="42" t="s">
        <v>87</v>
      </c>
      <c r="BH94" s="44"/>
      <c r="BJ94" s="43"/>
      <c r="BK94" s="46"/>
      <c r="BL94" s="42" t="s">
        <v>14</v>
      </c>
      <c r="BM94" s="42" t="s">
        <v>13</v>
      </c>
      <c r="BN94" s="44"/>
      <c r="BP94" s="45" t="s">
        <v>88</v>
      </c>
      <c r="BQ94" s="42" t="s">
        <v>87</v>
      </c>
      <c r="BR94" s="44"/>
      <c r="BT94" s="43"/>
    </row>
    <row r="95" spans="1:72" s="35" customFormat="1" ht="24" customHeight="1" x14ac:dyDescent="0.15">
      <c r="D95" s="35" t="s">
        <v>253</v>
      </c>
      <c r="E95" s="35" t="str">
        <f>E70</f>
        <v>Jul. 1, 2016-
 Sep. 30, 2016</v>
      </c>
      <c r="F95" s="37" t="s">
        <v>255</v>
      </c>
      <c r="H95" s="38" t="s">
        <v>256</v>
      </c>
      <c r="I95" s="35" t="str">
        <f>I70</f>
        <v>Jan 1, 2017-
 Mar. 31, 2017</v>
      </c>
      <c r="J95" s="37" t="str">
        <f>J70</f>
        <v>Oct. 1, 2016-
　Mar. 31, 2017</v>
      </c>
      <c r="L95" s="40" t="str">
        <f>L70</f>
        <v>Apr. 1, 2016-
　Mar. 31, 2017</v>
      </c>
      <c r="N95" s="35" t="str">
        <f>N70</f>
        <v>Apr. 1, 2015-
 Jun. 30, 2015</v>
      </c>
      <c r="O95" s="35" t="str">
        <f>O70</f>
        <v>Jul. 1, 2015-
 Sep. 30, 2015</v>
      </c>
      <c r="P95" s="37" t="str">
        <f>P70</f>
        <v>Apr. 1, 2015-
 Sep. 30, 2015</v>
      </c>
      <c r="R95" s="38" t="str">
        <f>R70</f>
        <v>Oct. 1, 2015-
 Dec. 31, 2015</v>
      </c>
      <c r="S95" s="35" t="str">
        <f>S70</f>
        <v>Jan 1, 2016-
 Mar. 31, 2016</v>
      </c>
      <c r="T95" s="37" t="str">
        <f>T70</f>
        <v>Oct. 1, 2015-
　Mar. 31, 2016</v>
      </c>
      <c r="V95" s="40" t="str">
        <f>V70</f>
        <v>Apr. 1, 2015-
　Mar. 31, 2016</v>
      </c>
      <c r="X95" s="35" t="str">
        <f>X70</f>
        <v>Apr. 1, 2014-
 Jun. 30, 2014</v>
      </c>
      <c r="Y95" s="35" t="str">
        <f>Y70</f>
        <v>Jul. 1, 2014-
 Sep. 30, 2014</v>
      </c>
      <c r="Z95" s="37" t="str">
        <f>Z70</f>
        <v>Apr. 1, 2014-
 Sep. 30, 2014</v>
      </c>
      <c r="AB95" s="38" t="str">
        <f>AB70</f>
        <v>Oct. 1, 2014-
 Dec. 31, 2014</v>
      </c>
      <c r="AC95" s="35" t="str">
        <f>AC70</f>
        <v>Jan 1, 2015-
 Mar. 31, 2015</v>
      </c>
      <c r="AD95" s="37" t="str">
        <f>AD70</f>
        <v>Oct. 1, 2014-
　Mar. 31, 2015</v>
      </c>
      <c r="AF95" s="40" t="str">
        <f>AF70</f>
        <v>Apr. 1, 2014-
　Mar. 31, 2015</v>
      </c>
      <c r="AH95" s="35" t="str">
        <f>AH70</f>
        <v>Apr. 1, 2013-
 Jun. 30, 2013</v>
      </c>
      <c r="AI95" s="35" t="str">
        <f>AI70</f>
        <v>Jul. 1, 2013-
 Sep. 30, 2013</v>
      </c>
      <c r="AJ95" s="37" t="str">
        <f>AJ70</f>
        <v>Apr. 1, 2013-
 Sep. 30, 2013</v>
      </c>
      <c r="AL95" s="38" t="str">
        <f>AL70</f>
        <v>Oct. 1, 2013-
 Dec. 31, 2013</v>
      </c>
      <c r="AM95" s="35" t="str">
        <f>AM70</f>
        <v>Jan 1, 2014-
 Mar. 31, 2014</v>
      </c>
      <c r="AN95" s="37" t="str">
        <f>AN70</f>
        <v>Oct. 1, 2013-
　Mar. 31, 2014</v>
      </c>
      <c r="AP95" s="274" t="str">
        <f>AP70</f>
        <v>Apr. 1, 2013-
　Mar. 31, 2014</v>
      </c>
      <c r="AR95" s="35" t="s">
        <v>86</v>
      </c>
      <c r="AS95" s="35" t="s">
        <v>85</v>
      </c>
      <c r="AT95" s="37" t="s">
        <v>84</v>
      </c>
      <c r="AV95" s="38" t="s">
        <v>83</v>
      </c>
      <c r="AW95" s="35" t="s">
        <v>82</v>
      </c>
      <c r="AX95" s="37" t="s">
        <v>81</v>
      </c>
      <c r="AZ95" s="274" t="s">
        <v>80</v>
      </c>
      <c r="BB95" s="35" t="s">
        <v>79</v>
      </c>
      <c r="BC95" s="35" t="s">
        <v>78</v>
      </c>
      <c r="BD95" s="37" t="s">
        <v>77</v>
      </c>
      <c r="BF95" s="38" t="s">
        <v>76</v>
      </c>
      <c r="BG95" s="35" t="s">
        <v>75</v>
      </c>
      <c r="BH95" s="37" t="s">
        <v>74</v>
      </c>
      <c r="BJ95" s="36" t="s">
        <v>73</v>
      </c>
      <c r="BK95" s="39"/>
      <c r="BL95" s="35" t="s">
        <v>40</v>
      </c>
      <c r="BM95" s="35" t="s">
        <v>72</v>
      </c>
      <c r="BN95" s="37" t="s">
        <v>38</v>
      </c>
      <c r="BP95" s="38" t="s">
        <v>71</v>
      </c>
      <c r="BQ95" s="35" t="s">
        <v>70</v>
      </c>
      <c r="BR95" s="37" t="s">
        <v>69</v>
      </c>
      <c r="BT95" s="36" t="s">
        <v>68</v>
      </c>
    </row>
    <row r="96" spans="1:72" ht="5.0999999999999996" customHeight="1" x14ac:dyDescent="0.15">
      <c r="G96" s="1"/>
      <c r="H96" s="140"/>
      <c r="I96" s="139"/>
      <c r="J96" s="52"/>
      <c r="K96" s="1"/>
      <c r="Q96" s="1"/>
      <c r="R96" s="140"/>
      <c r="S96" s="139"/>
      <c r="T96" s="52"/>
      <c r="U96" s="1"/>
      <c r="AA96" s="1"/>
      <c r="AB96" s="140"/>
      <c r="AC96" s="139"/>
      <c r="AD96" s="52"/>
      <c r="AE96" s="1"/>
      <c r="AK96" s="1"/>
      <c r="AL96" s="140"/>
      <c r="AM96" s="139"/>
      <c r="AN96" s="52"/>
      <c r="AO96" s="1"/>
      <c r="AU96" s="1"/>
      <c r="AV96" s="140"/>
      <c r="AW96" s="139"/>
      <c r="AX96" s="52"/>
      <c r="AY96" s="1"/>
      <c r="BB96" s="125"/>
      <c r="BF96" s="140"/>
      <c r="BG96" s="139"/>
      <c r="BH96" s="52"/>
      <c r="BO96" s="1"/>
      <c r="BP96" s="140"/>
      <c r="BQ96" s="139"/>
      <c r="BR96" s="52"/>
      <c r="BS96" s="1"/>
    </row>
    <row r="97" spans="2:72" ht="13.5" customHeight="1" thickBot="1" x14ac:dyDescent="0.2">
      <c r="B97" s="109" t="s">
        <v>67</v>
      </c>
      <c r="C97" s="109"/>
      <c r="D97" s="108">
        <v>1808.8</v>
      </c>
      <c r="E97" s="132">
        <f t="shared" ref="E97:E121" si="18">+F97-D97</f>
        <v>1861.0000000000002</v>
      </c>
      <c r="F97" s="132">
        <v>3669.8</v>
      </c>
      <c r="G97" s="113"/>
      <c r="H97" s="108">
        <v>2107.6</v>
      </c>
      <c r="I97" s="108">
        <f>J97-H97</f>
        <v>2358.6</v>
      </c>
      <c r="J97" s="108">
        <f>L97-F97</f>
        <v>4466.2</v>
      </c>
      <c r="K97" s="107"/>
      <c r="L97" s="108">
        <v>8136</v>
      </c>
      <c r="M97" s="109"/>
      <c r="N97" s="108">
        <v>2304.1</v>
      </c>
      <c r="O97" s="132">
        <f t="shared" ref="O97:O121" si="19">+P97-N97</f>
        <v>2248.5000000000005</v>
      </c>
      <c r="P97" s="132">
        <v>4552.6000000000004</v>
      </c>
      <c r="Q97" s="113"/>
      <c r="R97" s="108">
        <v>2136.4</v>
      </c>
      <c r="S97" s="108">
        <f>T97-R97</f>
        <v>2048.7999999999988</v>
      </c>
      <c r="T97" s="108">
        <f>V97-P97</f>
        <v>4185.1999999999989</v>
      </c>
      <c r="U97" s="107"/>
      <c r="V97" s="108">
        <v>8737.7999999999993</v>
      </c>
      <c r="W97" s="109"/>
      <c r="X97" s="108">
        <v>2640.85</v>
      </c>
      <c r="Y97" s="132">
        <v>2801.6</v>
      </c>
      <c r="Z97" s="132">
        <v>5442.4</v>
      </c>
      <c r="AA97" s="113"/>
      <c r="AB97" s="108">
        <v>2901.2</v>
      </c>
      <c r="AC97" s="108">
        <f>AD97-AB97</f>
        <v>2538.9000000000005</v>
      </c>
      <c r="AD97" s="108">
        <f>AF97-Z97</f>
        <v>5440.1</v>
      </c>
      <c r="AE97" s="107"/>
      <c r="AF97" s="108">
        <v>10882.5</v>
      </c>
      <c r="AG97" s="109"/>
      <c r="AH97" s="108">
        <v>2773.8</v>
      </c>
      <c r="AI97" s="230">
        <v>3003.9</v>
      </c>
      <c r="AJ97" s="230">
        <v>5777.7</v>
      </c>
      <c r="AK97" s="113"/>
      <c r="AL97" s="230">
        <v>3225.8890000000001</v>
      </c>
      <c r="AM97" s="230">
        <v>3408.4110000000001</v>
      </c>
      <c r="AN97" s="230">
        <v>6634.3</v>
      </c>
      <c r="AO97" s="133"/>
      <c r="AP97" s="229">
        <v>12412</v>
      </c>
      <c r="AQ97" s="109"/>
      <c r="AR97" s="108">
        <v>2551</v>
      </c>
      <c r="AS97" s="134">
        <v>2638.1</v>
      </c>
      <c r="AT97" s="134">
        <v>5189.1000000000004</v>
      </c>
      <c r="AU97" s="113"/>
      <c r="AV97" s="134">
        <v>2865.5</v>
      </c>
      <c r="AW97" s="133">
        <v>3164.9</v>
      </c>
      <c r="AX97" s="133">
        <v>6030.4</v>
      </c>
      <c r="AY97" s="133"/>
      <c r="AZ97" s="121">
        <v>11219.5</v>
      </c>
      <c r="BA97" s="107"/>
      <c r="BB97" s="114">
        <v>2420.3000000000002</v>
      </c>
      <c r="BC97" s="132">
        <v>2659.3</v>
      </c>
      <c r="BD97" s="132">
        <v>5079.6000000000004</v>
      </c>
      <c r="BE97" s="113"/>
      <c r="BF97" s="107">
        <v>2710.8</v>
      </c>
      <c r="BG97" s="131">
        <v>2933.5</v>
      </c>
      <c r="BH97" s="131">
        <v>5644.3</v>
      </c>
      <c r="BI97" s="131">
        <v>0</v>
      </c>
      <c r="BJ97" s="131">
        <v>10723.9</v>
      </c>
      <c r="BK97" s="131"/>
      <c r="BL97" s="108">
        <v>2235.183</v>
      </c>
      <c r="BM97" s="108">
        <v>2296.2820000000002</v>
      </c>
      <c r="BN97" s="108">
        <v>4531.4650000000001</v>
      </c>
      <c r="BO97" s="113"/>
      <c r="BP97" s="107">
        <v>2411.44</v>
      </c>
      <c r="BQ97" s="131">
        <v>2691.491</v>
      </c>
      <c r="BR97" s="131">
        <v>5102.9310000000005</v>
      </c>
      <c r="BS97" s="131"/>
      <c r="BT97" s="114">
        <v>9634.3960000000006</v>
      </c>
    </row>
    <row r="98" spans="2:72" ht="13.5" customHeight="1" x14ac:dyDescent="0.15">
      <c r="B98" s="1" t="s">
        <v>62</v>
      </c>
      <c r="D98" s="16">
        <v>1449.6</v>
      </c>
      <c r="E98" s="15">
        <f t="shared" si="18"/>
        <v>1516.2000000000003</v>
      </c>
      <c r="F98" s="124">
        <v>2965.8</v>
      </c>
      <c r="G98" s="85"/>
      <c r="H98" s="84">
        <v>1735.4</v>
      </c>
      <c r="I98" s="84">
        <f t="shared" ref="I98:I101" si="20">J98-H98</f>
        <v>1924.9999999999995</v>
      </c>
      <c r="J98" s="84">
        <f t="shared" ref="J98:J101" si="21">L98-F98</f>
        <v>3660.3999999999996</v>
      </c>
      <c r="K98" s="86"/>
      <c r="L98" s="84">
        <v>6626.2</v>
      </c>
      <c r="N98" s="16">
        <v>1904.5</v>
      </c>
      <c r="O98" s="15">
        <f t="shared" si="19"/>
        <v>1838</v>
      </c>
      <c r="P98" s="124">
        <v>3742.5</v>
      </c>
      <c r="Q98" s="85"/>
      <c r="R98" s="84">
        <v>1761.4</v>
      </c>
      <c r="S98" s="84">
        <f t="shared" ref="S98:S101" si="22">T98-R98</f>
        <v>1618.4999999999995</v>
      </c>
      <c r="T98" s="84">
        <f t="shared" ref="T98:T101" si="23">V98-P98</f>
        <v>3379.8999999999996</v>
      </c>
      <c r="U98" s="86"/>
      <c r="V98" s="84">
        <v>7122.4</v>
      </c>
      <c r="X98" s="16">
        <v>2232.8820000000001</v>
      </c>
      <c r="Y98" s="15">
        <v>2384.1</v>
      </c>
      <c r="Z98" s="124">
        <v>4617</v>
      </c>
      <c r="AA98" s="85"/>
      <c r="AB98" s="84">
        <v>2458.1</v>
      </c>
      <c r="AC98" s="84">
        <f t="shared" ref="AC98:AC101" si="24">AD98-AB98</f>
        <v>2049.6999999999994</v>
      </c>
      <c r="AD98" s="84">
        <f t="shared" ref="AD98:AD101" si="25">AF98-Z98</f>
        <v>4507.7999999999993</v>
      </c>
      <c r="AE98" s="86"/>
      <c r="AF98" s="84">
        <v>9124.7999999999993</v>
      </c>
      <c r="AH98" s="16">
        <v>2396.8000000000002</v>
      </c>
      <c r="AI98" s="137">
        <v>2612.4</v>
      </c>
      <c r="AJ98" s="135">
        <v>5009.2</v>
      </c>
      <c r="AK98" s="85"/>
      <c r="AL98" s="135">
        <v>2800.2679999999991</v>
      </c>
      <c r="AM98" s="135">
        <v>2945.5320000000006</v>
      </c>
      <c r="AN98" s="135">
        <v>5745.8</v>
      </c>
      <c r="AO98" s="121"/>
      <c r="AP98" s="222">
        <v>10755</v>
      </c>
      <c r="AR98" s="16">
        <v>2194.1999999999998</v>
      </c>
      <c r="AS98" s="123">
        <v>2273.5</v>
      </c>
      <c r="AT98" s="127">
        <v>4467.7</v>
      </c>
      <c r="AU98" s="85"/>
      <c r="AV98" s="127">
        <v>2506.6999999999998</v>
      </c>
      <c r="AW98" s="128">
        <v>2725.2</v>
      </c>
      <c r="AX98" s="128">
        <v>5231.8999999999996</v>
      </c>
      <c r="AY98" s="121"/>
      <c r="AZ98" s="128">
        <v>9699.6</v>
      </c>
      <c r="BA98" s="86"/>
      <c r="BB98" s="136">
        <v>2024.8</v>
      </c>
      <c r="BC98" s="138">
        <v>2259.8000000000002</v>
      </c>
      <c r="BD98" s="15">
        <v>4284.6000000000004</v>
      </c>
      <c r="BE98" s="85"/>
      <c r="BF98" s="87">
        <v>2321.4</v>
      </c>
      <c r="BG98" s="120">
        <v>2541.5</v>
      </c>
      <c r="BH98" s="120">
        <v>4862.8999999999996</v>
      </c>
      <c r="BI98" s="120">
        <v>0</v>
      </c>
      <c r="BJ98" s="120">
        <v>9147.5</v>
      </c>
      <c r="BK98" s="120"/>
      <c r="BL98" s="16">
        <v>1892.652</v>
      </c>
      <c r="BM98" s="16">
        <v>1941.6970000000001</v>
      </c>
      <c r="BN98" s="16">
        <v>3834.3489999999997</v>
      </c>
      <c r="BO98" s="85"/>
      <c r="BP98" s="86">
        <v>2032.5250000000001</v>
      </c>
      <c r="BQ98" s="126">
        <v>2264.9879999999998</v>
      </c>
      <c r="BR98" s="126">
        <v>4297.512999999999</v>
      </c>
      <c r="BS98" s="115"/>
      <c r="BT98" s="136">
        <v>8131.8619999999992</v>
      </c>
    </row>
    <row r="99" spans="2:72" ht="13.5" customHeight="1" x14ac:dyDescent="0.15">
      <c r="B99" s="1" t="s">
        <v>64</v>
      </c>
      <c r="D99" s="16">
        <v>56.1</v>
      </c>
      <c r="E99" s="15">
        <f t="shared" si="18"/>
        <v>31.300000000000004</v>
      </c>
      <c r="F99" s="124">
        <v>87.4</v>
      </c>
      <c r="G99" s="85"/>
      <c r="H99" s="84">
        <v>38.4</v>
      </c>
      <c r="I99" s="84">
        <f t="shared" si="20"/>
        <v>38.79999999999999</v>
      </c>
      <c r="J99" s="84">
        <f t="shared" si="21"/>
        <v>77.199999999999989</v>
      </c>
      <c r="K99" s="86"/>
      <c r="L99" s="84">
        <v>164.6</v>
      </c>
      <c r="N99" s="16">
        <v>45.8</v>
      </c>
      <c r="O99" s="15">
        <f t="shared" si="19"/>
        <v>44.5</v>
      </c>
      <c r="P99" s="124">
        <v>90.3</v>
      </c>
      <c r="Q99" s="85"/>
      <c r="R99" s="84">
        <v>44.5</v>
      </c>
      <c r="S99" s="84">
        <f t="shared" si="22"/>
        <v>41.000000000000014</v>
      </c>
      <c r="T99" s="84">
        <f t="shared" si="23"/>
        <v>85.500000000000014</v>
      </c>
      <c r="U99" s="86"/>
      <c r="V99" s="84">
        <v>175.8</v>
      </c>
      <c r="X99" s="16">
        <v>54.780999999999992</v>
      </c>
      <c r="Y99" s="15">
        <v>49.6</v>
      </c>
      <c r="Z99" s="124">
        <v>104.4</v>
      </c>
      <c r="AA99" s="85"/>
      <c r="AB99" s="84">
        <v>57.1</v>
      </c>
      <c r="AC99" s="84">
        <f t="shared" si="24"/>
        <v>64.900000000000006</v>
      </c>
      <c r="AD99" s="84">
        <f t="shared" si="25"/>
        <v>122</v>
      </c>
      <c r="AE99" s="86"/>
      <c r="AF99" s="84">
        <v>226.4</v>
      </c>
      <c r="AH99" s="16">
        <v>48.2</v>
      </c>
      <c r="AI99" s="137">
        <v>45.9</v>
      </c>
      <c r="AJ99" s="135">
        <v>94.1</v>
      </c>
      <c r="AK99" s="85"/>
      <c r="AL99" s="135">
        <v>52.914000000000009</v>
      </c>
      <c r="AM99" s="135">
        <v>55.185999999999993</v>
      </c>
      <c r="AN99" s="135">
        <v>108.1</v>
      </c>
      <c r="AO99" s="121"/>
      <c r="AP99" s="222">
        <v>202.2</v>
      </c>
      <c r="AR99" s="16">
        <v>51</v>
      </c>
      <c r="AS99" s="123">
        <v>44.5</v>
      </c>
      <c r="AT99" s="127">
        <v>95.5</v>
      </c>
      <c r="AU99" s="85"/>
      <c r="AV99" s="127">
        <v>39.799999999999997</v>
      </c>
      <c r="AW99" s="122">
        <v>37.799999999999997</v>
      </c>
      <c r="AX99" s="122">
        <v>77.599999999999994</v>
      </c>
      <c r="AY99" s="121"/>
      <c r="AZ99" s="122">
        <v>173.1</v>
      </c>
      <c r="BA99" s="86"/>
      <c r="BB99" s="125">
        <v>44.5</v>
      </c>
      <c r="BC99" s="124">
        <v>51.3</v>
      </c>
      <c r="BD99" s="15">
        <v>95.8</v>
      </c>
      <c r="BE99" s="85"/>
      <c r="BF99" s="87">
        <v>45.9</v>
      </c>
      <c r="BG99" s="120">
        <v>46.1</v>
      </c>
      <c r="BH99" s="120">
        <v>92</v>
      </c>
      <c r="BI99" s="120">
        <v>0</v>
      </c>
      <c r="BJ99" s="120">
        <v>187.8</v>
      </c>
      <c r="BK99" s="120"/>
      <c r="BL99" s="16">
        <v>38.579000000000001</v>
      </c>
      <c r="BM99" s="16">
        <v>38.527999999999999</v>
      </c>
      <c r="BN99" s="16">
        <v>77.106999999999999</v>
      </c>
      <c r="BO99" s="85"/>
      <c r="BP99" s="86">
        <v>33.258000000000003</v>
      </c>
      <c r="BQ99" s="120">
        <v>38.392099999999999</v>
      </c>
      <c r="BR99" s="120">
        <v>71.650100000000009</v>
      </c>
      <c r="BS99" s="115"/>
      <c r="BT99" s="125">
        <v>148.75710000000001</v>
      </c>
    </row>
    <row r="100" spans="2:72" ht="13.5" customHeight="1" x14ac:dyDescent="0.15">
      <c r="B100" s="1" t="s">
        <v>213</v>
      </c>
      <c r="D100" s="16">
        <v>233.8</v>
      </c>
      <c r="E100" s="15">
        <f t="shared" si="18"/>
        <v>230.8</v>
      </c>
      <c r="F100" s="124">
        <v>464.6</v>
      </c>
      <c r="G100" s="85"/>
      <c r="H100" s="84">
        <v>250.8</v>
      </c>
      <c r="I100" s="84">
        <f t="shared" si="20"/>
        <v>287.7</v>
      </c>
      <c r="J100" s="84">
        <f t="shared" si="21"/>
        <v>538.5</v>
      </c>
      <c r="K100" s="86"/>
      <c r="L100" s="84">
        <v>1003.1</v>
      </c>
      <c r="N100" s="16">
        <v>279.7</v>
      </c>
      <c r="O100" s="15">
        <f t="shared" si="19"/>
        <v>283.50000000000006</v>
      </c>
      <c r="P100" s="124">
        <v>563.20000000000005</v>
      </c>
      <c r="Q100" s="85"/>
      <c r="R100" s="84">
        <v>229.6</v>
      </c>
      <c r="S100" s="84">
        <f t="shared" si="22"/>
        <v>256.89999999999998</v>
      </c>
      <c r="T100" s="84">
        <f t="shared" si="23"/>
        <v>486.5</v>
      </c>
      <c r="U100" s="86"/>
      <c r="V100" s="84">
        <v>1049.7</v>
      </c>
      <c r="X100" s="16">
        <v>268.214</v>
      </c>
      <c r="Y100" s="15">
        <v>281.8</v>
      </c>
      <c r="Z100" s="124">
        <v>550</v>
      </c>
      <c r="AA100" s="85"/>
      <c r="AB100" s="84">
        <v>292</v>
      </c>
      <c r="AC100" s="84">
        <f t="shared" si="24"/>
        <v>314</v>
      </c>
      <c r="AD100" s="84">
        <f t="shared" si="25"/>
        <v>606</v>
      </c>
      <c r="AE100" s="86"/>
      <c r="AF100" s="84">
        <v>1156</v>
      </c>
      <c r="AH100" s="16">
        <v>252.9</v>
      </c>
      <c r="AI100" s="137">
        <v>253.6</v>
      </c>
      <c r="AJ100" s="135">
        <v>506.5</v>
      </c>
      <c r="AK100" s="85"/>
      <c r="AL100" s="135">
        <v>260.154</v>
      </c>
      <c r="AM100" s="135">
        <v>272.44600000000003</v>
      </c>
      <c r="AN100" s="135">
        <v>532.6</v>
      </c>
      <c r="AO100" s="121"/>
      <c r="AP100" s="222">
        <v>1039.0999999999999</v>
      </c>
      <c r="AR100" s="16">
        <v>223.2</v>
      </c>
      <c r="AS100" s="123">
        <v>224.9</v>
      </c>
      <c r="AT100" s="127">
        <v>448.1</v>
      </c>
      <c r="AU100" s="85"/>
      <c r="AV100" s="127">
        <v>214.8</v>
      </c>
      <c r="AW100" s="122">
        <v>264.60000000000002</v>
      </c>
      <c r="AX100" s="122">
        <v>479.4</v>
      </c>
      <c r="AY100" s="121"/>
      <c r="AZ100" s="122">
        <v>927.5</v>
      </c>
      <c r="BA100" s="86"/>
      <c r="BB100" s="125">
        <v>277.3</v>
      </c>
      <c r="BC100" s="124">
        <v>259.7</v>
      </c>
      <c r="BD100" s="15">
        <v>537</v>
      </c>
      <c r="BE100" s="85"/>
      <c r="BF100" s="87">
        <v>246.9</v>
      </c>
      <c r="BG100" s="120">
        <v>213.3</v>
      </c>
      <c r="BH100" s="120">
        <v>460.2</v>
      </c>
      <c r="BI100" s="120">
        <v>0</v>
      </c>
      <c r="BJ100" s="120">
        <v>997.2</v>
      </c>
      <c r="BK100" s="120"/>
      <c r="BL100" s="16">
        <v>234.99699999999999</v>
      </c>
      <c r="BM100" s="16">
        <v>226.25300000000001</v>
      </c>
      <c r="BN100" s="16">
        <v>461.25</v>
      </c>
      <c r="BO100" s="85"/>
      <c r="BP100" s="86">
        <v>245.60599999999999</v>
      </c>
      <c r="BQ100" s="120">
        <v>233.69999999999993</v>
      </c>
      <c r="BR100" s="120">
        <v>479.30599999999993</v>
      </c>
      <c r="BS100" s="115"/>
      <c r="BT100" s="125">
        <v>940.55599999999993</v>
      </c>
    </row>
    <row r="101" spans="2:72" ht="13.5" customHeight="1" x14ac:dyDescent="0.15">
      <c r="B101" s="1" t="s">
        <v>208</v>
      </c>
      <c r="D101" s="16">
        <v>69.3</v>
      </c>
      <c r="E101" s="15">
        <f t="shared" si="18"/>
        <v>82.7</v>
      </c>
      <c r="F101" s="124">
        <v>152</v>
      </c>
      <c r="G101" s="85"/>
      <c r="H101" s="84">
        <v>83</v>
      </c>
      <c r="I101" s="84">
        <f t="shared" si="20"/>
        <v>107.10000000000002</v>
      </c>
      <c r="J101" s="84">
        <f t="shared" si="21"/>
        <v>190.10000000000002</v>
      </c>
      <c r="K101" s="86"/>
      <c r="L101" s="84">
        <v>342.1</v>
      </c>
      <c r="N101" s="16">
        <v>74.099999999999994</v>
      </c>
      <c r="O101" s="15">
        <f t="shared" si="19"/>
        <v>82.5</v>
      </c>
      <c r="P101" s="124">
        <v>156.6</v>
      </c>
      <c r="Q101" s="85"/>
      <c r="R101" s="84">
        <v>100.9</v>
      </c>
      <c r="S101" s="84">
        <f t="shared" si="22"/>
        <v>132.39999999999998</v>
      </c>
      <c r="T101" s="84">
        <f t="shared" si="23"/>
        <v>233.29999999999998</v>
      </c>
      <c r="U101" s="86"/>
      <c r="V101" s="84">
        <v>389.9</v>
      </c>
      <c r="X101" s="16">
        <v>84.972999999999999</v>
      </c>
      <c r="Y101" s="15">
        <v>86</v>
      </c>
      <c r="Z101" s="124">
        <v>171</v>
      </c>
      <c r="AA101" s="85"/>
      <c r="AB101" s="84">
        <v>94</v>
      </c>
      <c r="AC101" s="84">
        <f t="shared" si="24"/>
        <v>110.30000000000001</v>
      </c>
      <c r="AD101" s="84">
        <f t="shared" si="25"/>
        <v>204.3</v>
      </c>
      <c r="AE101" s="86"/>
      <c r="AF101" s="84">
        <v>375.3</v>
      </c>
      <c r="AH101" s="16">
        <v>75.900000000000006</v>
      </c>
      <c r="AI101" s="137">
        <v>92</v>
      </c>
      <c r="AJ101" s="135">
        <v>167.9</v>
      </c>
      <c r="AK101" s="85"/>
      <c r="AL101" s="135">
        <v>112.5</v>
      </c>
      <c r="AM101" s="135">
        <v>135.30000000000001</v>
      </c>
      <c r="AN101" s="135">
        <v>247.8</v>
      </c>
      <c r="AO101" s="121"/>
      <c r="AP101" s="222">
        <v>415.7</v>
      </c>
      <c r="AR101" s="16">
        <v>82.6</v>
      </c>
      <c r="AS101" s="123">
        <v>95.2</v>
      </c>
      <c r="AT101" s="127">
        <v>177.8</v>
      </c>
      <c r="AU101" s="85"/>
      <c r="AV101" s="127">
        <v>104.2</v>
      </c>
      <c r="AW101" s="122">
        <v>137.30000000000001</v>
      </c>
      <c r="AX101" s="122">
        <v>241.5</v>
      </c>
      <c r="AY101" s="121"/>
      <c r="AZ101" s="122">
        <v>419.3</v>
      </c>
      <c r="BA101" s="86"/>
      <c r="BB101" s="125">
        <v>73.7</v>
      </c>
      <c r="BC101" s="124">
        <v>88.499999999999986</v>
      </c>
      <c r="BD101" s="15">
        <v>162.19999999999999</v>
      </c>
      <c r="BE101" s="85"/>
      <c r="BF101" s="87">
        <v>96.6</v>
      </c>
      <c r="BG101" s="120">
        <v>132.6</v>
      </c>
      <c r="BH101" s="120">
        <v>229.2</v>
      </c>
      <c r="BI101" s="120">
        <v>0</v>
      </c>
      <c r="BJ101" s="120">
        <v>391.4</v>
      </c>
      <c r="BK101" s="120"/>
      <c r="BL101" s="16">
        <v>68.954999999999998</v>
      </c>
      <c r="BM101" s="16">
        <v>89.804000000000002</v>
      </c>
      <c r="BN101" s="16">
        <v>158.75899999999999</v>
      </c>
      <c r="BO101" s="85"/>
      <c r="BP101" s="86">
        <v>100.051</v>
      </c>
      <c r="BQ101" s="120">
        <v>154.29000000000005</v>
      </c>
      <c r="BR101" s="120">
        <v>254.34100000000004</v>
      </c>
      <c r="BS101" s="115"/>
      <c r="BT101" s="125">
        <v>413.1</v>
      </c>
    </row>
    <row r="102" spans="2:72" ht="5.0999999999999996" customHeight="1" x14ac:dyDescent="0.15">
      <c r="D102" s="16"/>
      <c r="E102" s="15"/>
      <c r="F102" s="124"/>
      <c r="G102" s="85"/>
      <c r="H102" s="84"/>
      <c r="I102" s="84"/>
      <c r="J102" s="84"/>
      <c r="K102" s="86"/>
      <c r="L102" s="84"/>
      <c r="N102" s="16"/>
      <c r="O102" s="15"/>
      <c r="P102" s="124"/>
      <c r="Q102" s="85"/>
      <c r="R102" s="84"/>
      <c r="S102" s="84"/>
      <c r="T102" s="84"/>
      <c r="U102" s="86"/>
      <c r="V102" s="84"/>
      <c r="X102" s="16"/>
      <c r="Y102" s="15"/>
      <c r="Z102" s="124"/>
      <c r="AA102" s="85"/>
      <c r="AB102" s="84"/>
      <c r="AC102" s="84"/>
      <c r="AD102" s="84"/>
      <c r="AE102" s="86"/>
      <c r="AF102" s="84"/>
      <c r="AH102" s="16"/>
      <c r="AI102" s="137"/>
      <c r="AJ102" s="135"/>
      <c r="AK102" s="85"/>
      <c r="AL102" s="135"/>
      <c r="AM102" s="135"/>
      <c r="AN102" s="135"/>
      <c r="AO102" s="121"/>
      <c r="AP102" s="222"/>
      <c r="AR102" s="16"/>
      <c r="AS102" s="123"/>
      <c r="AT102" s="127"/>
      <c r="AU102" s="85"/>
      <c r="AV102" s="127"/>
      <c r="AW102" s="122"/>
      <c r="AX102" s="122"/>
      <c r="AY102" s="121"/>
      <c r="AZ102" s="135"/>
      <c r="BA102" s="86"/>
      <c r="BB102" s="127"/>
      <c r="BC102" s="15"/>
      <c r="BD102" s="15"/>
      <c r="BE102" s="85"/>
      <c r="BF102" s="87"/>
      <c r="BG102" s="120"/>
      <c r="BH102" s="120"/>
      <c r="BI102" s="120"/>
      <c r="BJ102" s="120"/>
      <c r="BK102" s="120"/>
      <c r="BL102" s="16"/>
      <c r="BM102" s="16"/>
      <c r="BN102" s="16"/>
      <c r="BO102" s="85"/>
      <c r="BP102" s="86"/>
      <c r="BQ102" s="120"/>
      <c r="BR102" s="120"/>
      <c r="BS102" s="115"/>
      <c r="BT102" s="127"/>
    </row>
    <row r="103" spans="2:72" ht="13.5" customHeight="1" thickBot="1" x14ac:dyDescent="0.2">
      <c r="B103" s="109" t="s">
        <v>66</v>
      </c>
      <c r="C103" s="109"/>
      <c r="D103" s="108">
        <v>26.7</v>
      </c>
      <c r="E103" s="108">
        <f t="shared" si="18"/>
        <v>20.8</v>
      </c>
      <c r="F103" s="108">
        <v>47.5</v>
      </c>
      <c r="G103" s="113"/>
      <c r="H103" s="108">
        <v>123.4</v>
      </c>
      <c r="I103" s="108">
        <f t="shared" ref="I103:I107" si="26">J103-H103</f>
        <v>127.49999999999997</v>
      </c>
      <c r="J103" s="108">
        <f t="shared" ref="J103:J107" si="27">L103-F103</f>
        <v>250.89999999999998</v>
      </c>
      <c r="K103" s="107"/>
      <c r="L103" s="108">
        <v>298.39999999999998</v>
      </c>
      <c r="M103" s="109"/>
      <c r="N103" s="108">
        <v>79.7</v>
      </c>
      <c r="O103" s="108">
        <f t="shared" si="19"/>
        <v>-125.2</v>
      </c>
      <c r="P103" s="108">
        <v>-45.5</v>
      </c>
      <c r="Q103" s="113"/>
      <c r="R103" s="108">
        <v>-33.799999999999997</v>
      </c>
      <c r="S103" s="108">
        <f t="shared" ref="S103:S107" si="28">T103-R103</f>
        <v>17.099999999999994</v>
      </c>
      <c r="T103" s="108">
        <f t="shared" ref="T103:T107" si="29">V103-P103</f>
        <v>-16.700000000000003</v>
      </c>
      <c r="U103" s="107"/>
      <c r="V103" s="108">
        <v>-62.2</v>
      </c>
      <c r="W103" s="109"/>
      <c r="X103" s="108">
        <v>2.7</v>
      </c>
      <c r="Y103" s="132">
        <v>11.6</v>
      </c>
      <c r="Z103" s="132">
        <v>14.3</v>
      </c>
      <c r="AA103" s="113"/>
      <c r="AB103" s="108">
        <v>-219.7</v>
      </c>
      <c r="AC103" s="108">
        <f t="shared" ref="AC103:AC107" si="30">AD103-AB103</f>
        <v>-13.500000000000028</v>
      </c>
      <c r="AD103" s="108">
        <f t="shared" ref="AD103:AD107" si="31">AF103-Z103</f>
        <v>-233.20000000000002</v>
      </c>
      <c r="AE103" s="107"/>
      <c r="AF103" s="108">
        <v>-218.9</v>
      </c>
      <c r="AG103" s="109"/>
      <c r="AH103" s="108">
        <v>53.6</v>
      </c>
      <c r="AI103" s="230">
        <v>85.8</v>
      </c>
      <c r="AJ103" s="230">
        <v>139.4</v>
      </c>
      <c r="AK103" s="113"/>
      <c r="AL103" s="230">
        <v>62.338000000000008</v>
      </c>
      <c r="AM103" s="230">
        <v>11.961999999999989</v>
      </c>
      <c r="AN103" s="230">
        <v>74.3</v>
      </c>
      <c r="AO103" s="133"/>
      <c r="AP103" s="229">
        <v>213.7</v>
      </c>
      <c r="AQ103" s="109"/>
      <c r="AR103" s="108">
        <v>-65.5</v>
      </c>
      <c r="AS103" s="134">
        <v>102.9</v>
      </c>
      <c r="AT103" s="134">
        <v>37.4</v>
      </c>
      <c r="AU103" s="113"/>
      <c r="AV103" s="134">
        <v>97.6</v>
      </c>
      <c r="AW103" s="133">
        <v>116.5</v>
      </c>
      <c r="AX103" s="133">
        <v>214.1</v>
      </c>
      <c r="AY103" s="133"/>
      <c r="AZ103" s="133">
        <v>251.5</v>
      </c>
      <c r="BA103" s="107"/>
      <c r="BB103" s="130">
        <v>124.5</v>
      </c>
      <c r="BC103" s="132">
        <v>70.800000000000011</v>
      </c>
      <c r="BD103" s="132">
        <v>195.3</v>
      </c>
      <c r="BE103" s="113"/>
      <c r="BF103" s="107">
        <v>39.200000000000003</v>
      </c>
      <c r="BG103" s="131">
        <v>93.4</v>
      </c>
      <c r="BH103" s="131">
        <v>132.6</v>
      </c>
      <c r="BI103" s="131">
        <v>0</v>
      </c>
      <c r="BJ103" s="131">
        <v>327.9</v>
      </c>
      <c r="BK103" s="131"/>
      <c r="BL103" s="108">
        <v>33.983000000000104</v>
      </c>
      <c r="BM103" s="108">
        <v>42.394999999999868</v>
      </c>
      <c r="BN103" s="108">
        <v>76.378</v>
      </c>
      <c r="BO103" s="113"/>
      <c r="BP103" s="107">
        <v>91.911000000000001</v>
      </c>
      <c r="BQ103" s="131">
        <v>166.11099999999999</v>
      </c>
      <c r="BR103" s="131">
        <v>258.02199999999999</v>
      </c>
      <c r="BS103" s="131"/>
      <c r="BT103" s="130">
        <v>334.4</v>
      </c>
    </row>
    <row r="104" spans="2:72" ht="13.5" customHeight="1" x14ac:dyDescent="0.15">
      <c r="B104" s="1" t="s">
        <v>62</v>
      </c>
      <c r="D104" s="16">
        <v>24.7</v>
      </c>
      <c r="E104" s="16">
        <f t="shared" si="18"/>
        <v>6.1000000000000014</v>
      </c>
      <c r="F104" s="84">
        <v>30.8</v>
      </c>
      <c r="G104" s="86"/>
      <c r="H104" s="84">
        <v>94.4</v>
      </c>
      <c r="I104" s="84">
        <f t="shared" si="26"/>
        <v>89.799999999999983</v>
      </c>
      <c r="J104" s="84">
        <f t="shared" si="27"/>
        <v>184.2</v>
      </c>
      <c r="K104" s="86"/>
      <c r="L104" s="84">
        <v>215</v>
      </c>
      <c r="N104" s="16">
        <v>50.6</v>
      </c>
      <c r="O104" s="16">
        <f t="shared" si="19"/>
        <v>-141.6</v>
      </c>
      <c r="P104" s="84">
        <v>-91</v>
      </c>
      <c r="Q104" s="86"/>
      <c r="R104" s="84">
        <v>-50.7</v>
      </c>
      <c r="S104" s="84">
        <f t="shared" si="28"/>
        <v>0.29999999999999716</v>
      </c>
      <c r="T104" s="84">
        <f t="shared" si="29"/>
        <v>-50.400000000000006</v>
      </c>
      <c r="U104" s="86"/>
      <c r="V104" s="84">
        <v>-141.4</v>
      </c>
      <c r="X104" s="16">
        <v>-28</v>
      </c>
      <c r="Y104" s="16">
        <v>-18.899999999999999</v>
      </c>
      <c r="Z104" s="84">
        <v>-46.9</v>
      </c>
      <c r="AA104" s="86"/>
      <c r="AB104" s="84">
        <v>-259.10000000000002</v>
      </c>
      <c r="AC104" s="84">
        <f t="shared" si="30"/>
        <v>-59.300000000000011</v>
      </c>
      <c r="AD104" s="84">
        <f t="shared" si="31"/>
        <v>-318.40000000000003</v>
      </c>
      <c r="AE104" s="86"/>
      <c r="AF104" s="84">
        <v>-365.3</v>
      </c>
      <c r="AH104" s="16">
        <v>24.6</v>
      </c>
      <c r="AI104" s="137">
        <v>56.1</v>
      </c>
      <c r="AJ104" s="135">
        <v>80.7</v>
      </c>
      <c r="AK104" s="86"/>
      <c r="AL104" s="135">
        <v>19</v>
      </c>
      <c r="AM104" s="84">
        <v>-19.8</v>
      </c>
      <c r="AN104" s="84">
        <v>-0.8</v>
      </c>
      <c r="AO104" s="121"/>
      <c r="AP104" s="222">
        <v>79.900000000000006</v>
      </c>
      <c r="AR104" s="16">
        <v>-98.5</v>
      </c>
      <c r="AS104" s="123">
        <v>75.2</v>
      </c>
      <c r="AT104" s="84">
        <v>-23.3</v>
      </c>
      <c r="AU104" s="86"/>
      <c r="AV104" s="84">
        <v>68.5</v>
      </c>
      <c r="AW104" s="129">
        <v>93.7</v>
      </c>
      <c r="AX104" s="128">
        <v>162.19999999999999</v>
      </c>
      <c r="AY104" s="121"/>
      <c r="AZ104" s="121">
        <v>138.9</v>
      </c>
      <c r="BA104" s="86"/>
      <c r="BB104" s="114">
        <v>97.1</v>
      </c>
      <c r="BC104" s="124">
        <v>33.599999999999994</v>
      </c>
      <c r="BD104" s="15">
        <v>130.69999999999999</v>
      </c>
      <c r="BE104" s="85"/>
      <c r="BF104" s="87">
        <v>11.5</v>
      </c>
      <c r="BG104" s="120">
        <v>66</v>
      </c>
      <c r="BH104" s="120">
        <v>77.5</v>
      </c>
      <c r="BI104" s="120">
        <v>0</v>
      </c>
      <c r="BJ104" s="120">
        <v>208.2</v>
      </c>
      <c r="BK104" s="120"/>
      <c r="BL104" s="16">
        <v>14.37</v>
      </c>
      <c r="BM104" s="16">
        <v>22.53</v>
      </c>
      <c r="BN104" s="16">
        <v>36.9</v>
      </c>
      <c r="BO104" s="85"/>
      <c r="BP104" s="86">
        <v>71.7</v>
      </c>
      <c r="BQ104" s="126">
        <v>130.49999999999997</v>
      </c>
      <c r="BR104" s="126">
        <v>202.2</v>
      </c>
      <c r="BS104" s="115"/>
      <c r="BT104" s="114">
        <v>239.1</v>
      </c>
    </row>
    <row r="105" spans="2:72" ht="13.5" customHeight="1" x14ac:dyDescent="0.15">
      <c r="B105" s="1" t="s">
        <v>64</v>
      </c>
      <c r="D105" s="16">
        <v>-1.9</v>
      </c>
      <c r="E105" s="16">
        <f t="shared" si="18"/>
        <v>3.0999999999999996</v>
      </c>
      <c r="F105" s="84">
        <v>1.2</v>
      </c>
      <c r="G105" s="86"/>
      <c r="H105" s="84">
        <v>13.2</v>
      </c>
      <c r="I105" s="84">
        <f t="shared" si="26"/>
        <v>10.400000000000002</v>
      </c>
      <c r="J105" s="84">
        <f t="shared" si="27"/>
        <v>23.6</v>
      </c>
      <c r="K105" s="86"/>
      <c r="L105" s="84">
        <v>24.8</v>
      </c>
      <c r="N105" s="16">
        <v>11.7</v>
      </c>
      <c r="O105" s="16">
        <f t="shared" si="19"/>
        <v>2.9000000000000004</v>
      </c>
      <c r="P105" s="84">
        <v>14.6</v>
      </c>
      <c r="Q105" s="86"/>
      <c r="R105" s="84">
        <v>6.1</v>
      </c>
      <c r="S105" s="84">
        <f t="shared" si="28"/>
        <v>0.90000000000000213</v>
      </c>
      <c r="T105" s="84">
        <f t="shared" si="29"/>
        <v>7.0000000000000018</v>
      </c>
      <c r="U105" s="86"/>
      <c r="V105" s="84">
        <v>21.6</v>
      </c>
      <c r="X105" s="16">
        <v>18.600000000000001</v>
      </c>
      <c r="Y105" s="16">
        <v>15.5</v>
      </c>
      <c r="Z105" s="84">
        <v>34.1</v>
      </c>
      <c r="AA105" s="86"/>
      <c r="AB105" s="84">
        <v>18.5</v>
      </c>
      <c r="AC105" s="84">
        <f t="shared" si="30"/>
        <v>22.800000000000004</v>
      </c>
      <c r="AD105" s="84">
        <f t="shared" si="31"/>
        <v>41.300000000000004</v>
      </c>
      <c r="AE105" s="86"/>
      <c r="AF105" s="84">
        <v>75.400000000000006</v>
      </c>
      <c r="AH105" s="16">
        <v>24.7</v>
      </c>
      <c r="AI105" s="137">
        <v>17.899999999999999</v>
      </c>
      <c r="AJ105" s="135">
        <v>42.6</v>
      </c>
      <c r="AK105" s="86"/>
      <c r="AL105" s="135">
        <v>25.6</v>
      </c>
      <c r="AM105" s="135">
        <v>15.2</v>
      </c>
      <c r="AN105" s="135">
        <v>40.799999999999997</v>
      </c>
      <c r="AO105" s="121"/>
      <c r="AP105" s="222">
        <v>83.4</v>
      </c>
      <c r="AR105" s="16">
        <v>30</v>
      </c>
      <c r="AS105" s="123">
        <v>20.2</v>
      </c>
      <c r="AT105" s="84">
        <v>50.2</v>
      </c>
      <c r="AU105" s="86"/>
      <c r="AV105" s="84">
        <v>17.8</v>
      </c>
      <c r="AW105" s="87">
        <v>12.5</v>
      </c>
      <c r="AX105" s="122">
        <v>30.3</v>
      </c>
      <c r="AY105" s="121"/>
      <c r="AZ105" s="121">
        <v>80.5</v>
      </c>
      <c r="BA105" s="86"/>
      <c r="BB105" s="114">
        <v>21.6</v>
      </c>
      <c r="BC105" s="124">
        <v>27.199999999999996</v>
      </c>
      <c r="BD105" s="15">
        <v>48.8</v>
      </c>
      <c r="BE105" s="85"/>
      <c r="BF105" s="87">
        <v>21.2</v>
      </c>
      <c r="BG105" s="120">
        <v>20.5</v>
      </c>
      <c r="BH105" s="120">
        <v>41.7</v>
      </c>
      <c r="BI105" s="120">
        <v>0</v>
      </c>
      <c r="BJ105" s="120">
        <v>90.5</v>
      </c>
      <c r="BK105" s="120"/>
      <c r="BL105" s="16">
        <v>13.833000000000002</v>
      </c>
      <c r="BM105" s="16">
        <v>11.067</v>
      </c>
      <c r="BN105" s="16">
        <v>24.9</v>
      </c>
      <c r="BO105" s="85"/>
      <c r="BP105" s="86">
        <v>10.7</v>
      </c>
      <c r="BQ105" s="120">
        <v>16.300000000000004</v>
      </c>
      <c r="BR105" s="120">
        <v>27</v>
      </c>
      <c r="BS105" s="115"/>
      <c r="BT105" s="114">
        <v>51.9</v>
      </c>
    </row>
    <row r="106" spans="2:72" ht="13.5" customHeight="1" x14ac:dyDescent="0.15">
      <c r="B106" s="1" t="s">
        <v>207</v>
      </c>
      <c r="D106" s="16">
        <v>-5.0999999999999996</v>
      </c>
      <c r="E106" s="16">
        <f t="shared" si="18"/>
        <v>-0.20000000000000018</v>
      </c>
      <c r="F106" s="84">
        <v>-5.3</v>
      </c>
      <c r="G106" s="86"/>
      <c r="H106" s="84">
        <v>6.1</v>
      </c>
      <c r="I106" s="84">
        <f t="shared" si="26"/>
        <v>15.4</v>
      </c>
      <c r="J106" s="84">
        <f t="shared" si="27"/>
        <v>21.5</v>
      </c>
      <c r="K106" s="86"/>
      <c r="L106" s="84">
        <v>16.2</v>
      </c>
      <c r="N106" s="16">
        <v>11.3</v>
      </c>
      <c r="O106" s="16">
        <f t="shared" si="19"/>
        <v>5.5</v>
      </c>
      <c r="P106" s="84">
        <v>16.8</v>
      </c>
      <c r="Q106" s="86"/>
      <c r="R106" s="84">
        <v>-2.7</v>
      </c>
      <c r="S106" s="84">
        <f t="shared" si="28"/>
        <v>-0.29999999999999982</v>
      </c>
      <c r="T106" s="84">
        <f t="shared" si="29"/>
        <v>-3</v>
      </c>
      <c r="U106" s="86"/>
      <c r="V106" s="84">
        <v>13.8</v>
      </c>
      <c r="X106" s="16">
        <v>5</v>
      </c>
      <c r="Y106" s="16">
        <v>6.2</v>
      </c>
      <c r="Z106" s="84">
        <v>11.2</v>
      </c>
      <c r="AA106" s="86"/>
      <c r="AB106" s="84">
        <v>11.8</v>
      </c>
      <c r="AC106" s="84">
        <f t="shared" si="30"/>
        <v>10.200000000000003</v>
      </c>
      <c r="AD106" s="84">
        <f t="shared" si="31"/>
        <v>22.000000000000004</v>
      </c>
      <c r="AE106" s="86"/>
      <c r="AF106" s="84">
        <v>33.200000000000003</v>
      </c>
      <c r="AH106" s="16">
        <v>1.2</v>
      </c>
      <c r="AI106" s="137">
        <v>4.5999999999999996</v>
      </c>
      <c r="AJ106" s="135">
        <v>5.8</v>
      </c>
      <c r="AK106" s="86"/>
      <c r="AL106" s="135">
        <v>5.8</v>
      </c>
      <c r="AM106" s="135">
        <v>2.2000000000000002</v>
      </c>
      <c r="AN106" s="135">
        <v>8</v>
      </c>
      <c r="AO106" s="121"/>
      <c r="AP106" s="222">
        <v>13.8</v>
      </c>
      <c r="AR106" s="16">
        <v>0.5</v>
      </c>
      <c r="AS106" s="123">
        <v>2.2000000000000002</v>
      </c>
      <c r="AT106" s="84">
        <v>2.7</v>
      </c>
      <c r="AU106" s="86"/>
      <c r="AV106" s="84">
        <v>2.5</v>
      </c>
      <c r="AW106" s="87">
        <v>1.7</v>
      </c>
      <c r="AX106" s="122">
        <v>4.2</v>
      </c>
      <c r="AY106" s="121"/>
      <c r="AZ106" s="121">
        <v>6.9</v>
      </c>
      <c r="BA106" s="86"/>
      <c r="BB106" s="114">
        <v>5.6</v>
      </c>
      <c r="BC106" s="124">
        <v>6.4</v>
      </c>
      <c r="BD106" s="15">
        <v>12</v>
      </c>
      <c r="BE106" s="85"/>
      <c r="BF106" s="87">
        <v>0.3</v>
      </c>
      <c r="BG106" s="120">
        <v>2.2000000000000002</v>
      </c>
      <c r="BH106" s="120">
        <v>2.5</v>
      </c>
      <c r="BI106" s="120">
        <v>0</v>
      </c>
      <c r="BJ106" s="120">
        <v>14.5</v>
      </c>
      <c r="BK106" s="120"/>
      <c r="BL106" s="16">
        <v>4.7069999999999999</v>
      </c>
      <c r="BM106" s="16">
        <v>6.093</v>
      </c>
      <c r="BN106" s="16">
        <v>10.8</v>
      </c>
      <c r="BO106" s="85"/>
      <c r="BP106" s="86">
        <v>4.4000000000000004</v>
      </c>
      <c r="BQ106" s="120">
        <v>5.4999999999999964</v>
      </c>
      <c r="BR106" s="120">
        <v>9.8999999999999986</v>
      </c>
      <c r="BS106" s="115"/>
      <c r="BT106" s="114">
        <v>20.7</v>
      </c>
    </row>
    <row r="107" spans="2:72" ht="13.5" customHeight="1" x14ac:dyDescent="0.15">
      <c r="B107" s="1" t="s">
        <v>208</v>
      </c>
      <c r="D107" s="16">
        <v>9</v>
      </c>
      <c r="E107" s="16">
        <f t="shared" si="18"/>
        <v>11.8</v>
      </c>
      <c r="F107" s="84">
        <v>20.8</v>
      </c>
      <c r="G107" s="86"/>
      <c r="H107" s="84">
        <v>9.6999999999999993</v>
      </c>
      <c r="I107" s="84">
        <f t="shared" si="26"/>
        <v>11.899999999999999</v>
      </c>
      <c r="J107" s="84">
        <f t="shared" si="27"/>
        <v>21.599999999999998</v>
      </c>
      <c r="K107" s="86"/>
      <c r="L107" s="84">
        <v>42.4</v>
      </c>
      <c r="N107" s="16">
        <v>6.1</v>
      </c>
      <c r="O107" s="16">
        <f t="shared" si="19"/>
        <v>8</v>
      </c>
      <c r="P107" s="84">
        <v>14.1</v>
      </c>
      <c r="Q107" s="86"/>
      <c r="R107" s="84">
        <v>13.5</v>
      </c>
      <c r="S107" s="84">
        <f t="shared" si="28"/>
        <v>16.199999999999996</v>
      </c>
      <c r="T107" s="84">
        <f t="shared" si="29"/>
        <v>29.699999999999996</v>
      </c>
      <c r="U107" s="86"/>
      <c r="V107" s="84">
        <v>43.8</v>
      </c>
      <c r="X107" s="16">
        <v>7.1</v>
      </c>
      <c r="Y107" s="16">
        <v>8.8000000000000007</v>
      </c>
      <c r="Z107" s="84">
        <v>15.9</v>
      </c>
      <c r="AA107" s="86"/>
      <c r="AB107" s="84">
        <v>9.1</v>
      </c>
      <c r="AC107" s="84">
        <f t="shared" si="30"/>
        <v>12.799999999999999</v>
      </c>
      <c r="AD107" s="84">
        <f t="shared" si="31"/>
        <v>21.9</v>
      </c>
      <c r="AE107" s="86"/>
      <c r="AF107" s="84">
        <v>37.799999999999997</v>
      </c>
      <c r="AH107" s="16">
        <v>3.1</v>
      </c>
      <c r="AI107" s="137">
        <v>7.2</v>
      </c>
      <c r="AJ107" s="135">
        <v>10.3</v>
      </c>
      <c r="AK107" s="86"/>
      <c r="AL107" s="135">
        <v>11.9</v>
      </c>
      <c r="AM107" s="135">
        <v>14.4</v>
      </c>
      <c r="AN107" s="135">
        <v>26.3</v>
      </c>
      <c r="AO107" s="121"/>
      <c r="AP107" s="222">
        <v>36.6</v>
      </c>
      <c r="AR107" s="16">
        <v>2.5</v>
      </c>
      <c r="AS107" s="123">
        <v>5.3</v>
      </c>
      <c r="AT107" s="84">
        <v>7.8</v>
      </c>
      <c r="AU107" s="86"/>
      <c r="AV107" s="84">
        <v>8.8000000000000007</v>
      </c>
      <c r="AW107" s="87">
        <v>8.6</v>
      </c>
      <c r="AX107" s="122">
        <v>17.399999999999999</v>
      </c>
      <c r="AY107" s="121"/>
      <c r="AZ107" s="121">
        <v>25.2</v>
      </c>
      <c r="BA107" s="86"/>
      <c r="BB107" s="114">
        <v>0.2</v>
      </c>
      <c r="BC107" s="124">
        <v>3.5999999999999996</v>
      </c>
      <c r="BD107" s="15">
        <v>3.8</v>
      </c>
      <c r="BE107" s="85"/>
      <c r="BF107" s="87">
        <v>6.2</v>
      </c>
      <c r="BG107" s="120">
        <v>4.7</v>
      </c>
      <c r="BH107" s="120">
        <v>10.9</v>
      </c>
      <c r="BI107" s="120">
        <v>0</v>
      </c>
      <c r="BJ107" s="120">
        <v>14.7</v>
      </c>
      <c r="BK107" s="120"/>
      <c r="BL107" s="16">
        <v>1.073</v>
      </c>
      <c r="BM107" s="16">
        <v>2.7269999999999999</v>
      </c>
      <c r="BN107" s="16">
        <v>3.8</v>
      </c>
      <c r="BO107" s="85"/>
      <c r="BP107" s="86">
        <v>5.0999999999999996</v>
      </c>
      <c r="BQ107" s="120">
        <v>13.8</v>
      </c>
      <c r="BR107" s="120">
        <v>18.899999999999999</v>
      </c>
      <c r="BS107" s="115"/>
      <c r="BT107" s="114">
        <v>22.7</v>
      </c>
    </row>
    <row r="108" spans="2:72" ht="4.5" customHeight="1" x14ac:dyDescent="0.15">
      <c r="D108" s="16"/>
      <c r="E108" s="16"/>
      <c r="F108" s="84"/>
      <c r="G108" s="86"/>
      <c r="H108" s="84"/>
      <c r="I108" s="84"/>
      <c r="J108" s="84"/>
      <c r="K108" s="86"/>
      <c r="L108" s="84"/>
      <c r="N108" s="16"/>
      <c r="O108" s="16"/>
      <c r="P108" s="84"/>
      <c r="Q108" s="86"/>
      <c r="R108" s="84"/>
      <c r="S108" s="84"/>
      <c r="T108" s="84"/>
      <c r="U108" s="86"/>
      <c r="V108" s="84"/>
      <c r="X108" s="16"/>
      <c r="Y108" s="16"/>
      <c r="Z108" s="84"/>
      <c r="AA108" s="86"/>
      <c r="AB108" s="84"/>
      <c r="AC108" s="84"/>
      <c r="AD108" s="84"/>
      <c r="AE108" s="86"/>
      <c r="AF108" s="84"/>
      <c r="AH108" s="16"/>
      <c r="AI108" s="137"/>
      <c r="AJ108" s="135"/>
      <c r="AK108" s="86"/>
      <c r="AL108" s="135"/>
      <c r="AM108" s="135"/>
      <c r="AN108" s="135"/>
      <c r="AO108" s="121"/>
      <c r="AP108" s="222"/>
      <c r="AR108" s="16"/>
      <c r="AS108" s="123"/>
      <c r="AT108" s="84"/>
      <c r="AU108" s="86"/>
      <c r="AV108" s="84"/>
      <c r="AW108" s="87"/>
      <c r="AX108" s="122"/>
      <c r="AY108" s="121"/>
      <c r="AZ108" s="137"/>
      <c r="BA108" s="86"/>
      <c r="BB108" s="123"/>
      <c r="BC108" s="15"/>
      <c r="BD108" s="15"/>
      <c r="BE108" s="85"/>
      <c r="BF108" s="87"/>
      <c r="BG108" s="120"/>
      <c r="BH108" s="120"/>
      <c r="BI108" s="120">
        <v>0</v>
      </c>
      <c r="BJ108" s="120"/>
      <c r="BK108" s="120"/>
      <c r="BL108" s="16"/>
      <c r="BM108" s="16"/>
      <c r="BN108" s="16"/>
      <c r="BO108" s="85"/>
      <c r="BP108" s="86"/>
      <c r="BQ108" s="120"/>
      <c r="BR108" s="120"/>
      <c r="BS108" s="115"/>
      <c r="BT108" s="123"/>
    </row>
    <row r="109" spans="2:72" ht="13.5" customHeight="1" thickBot="1" x14ac:dyDescent="0.2">
      <c r="B109" s="109" t="s">
        <v>65</v>
      </c>
      <c r="C109" s="109"/>
      <c r="D109" s="108">
        <v>15.8</v>
      </c>
      <c r="E109" s="108">
        <f t="shared" si="18"/>
        <v>7.6999999999999993</v>
      </c>
      <c r="F109" s="108">
        <v>23.5</v>
      </c>
      <c r="G109" s="107"/>
      <c r="H109" s="108">
        <v>-3</v>
      </c>
      <c r="I109" s="108">
        <f t="shared" ref="I109:I113" si="32">J109-H109</f>
        <v>14.700000000000003</v>
      </c>
      <c r="J109" s="108">
        <f t="shared" ref="J109:J113" si="33">L109-F109</f>
        <v>11.700000000000003</v>
      </c>
      <c r="K109" s="107"/>
      <c r="L109" s="108">
        <v>35.200000000000003</v>
      </c>
      <c r="M109" s="109"/>
      <c r="N109" s="108">
        <v>17.3</v>
      </c>
      <c r="O109" s="108">
        <f t="shared" si="19"/>
        <v>0.5</v>
      </c>
      <c r="P109" s="108">
        <v>17.8</v>
      </c>
      <c r="Q109" s="107"/>
      <c r="R109" s="108">
        <v>8.6</v>
      </c>
      <c r="S109" s="108">
        <f t="shared" ref="S109:S113" si="34">T109-R109</f>
        <v>27.199999999999996</v>
      </c>
      <c r="T109" s="108">
        <f t="shared" ref="T109:T113" si="35">V109-P109</f>
        <v>35.799999999999997</v>
      </c>
      <c r="U109" s="107"/>
      <c r="V109" s="108">
        <v>53.6</v>
      </c>
      <c r="W109" s="109"/>
      <c r="X109" s="108">
        <v>12.2</v>
      </c>
      <c r="Y109" s="108">
        <v>15.5</v>
      </c>
      <c r="Z109" s="108">
        <v>27.7</v>
      </c>
      <c r="AA109" s="107"/>
      <c r="AB109" s="108">
        <v>6.2</v>
      </c>
      <c r="AC109" s="108">
        <f t="shared" ref="AC109:AC113" si="36">AD109-AB109</f>
        <v>34.899999999999991</v>
      </c>
      <c r="AD109" s="108">
        <f t="shared" ref="AD109:AD113" si="37">AF109-Z109</f>
        <v>41.099999999999994</v>
      </c>
      <c r="AE109" s="107"/>
      <c r="AF109" s="108">
        <v>68.8</v>
      </c>
      <c r="AG109" s="109"/>
      <c r="AH109" s="108">
        <v>18.899999999999999</v>
      </c>
      <c r="AI109" s="230">
        <v>17.8</v>
      </c>
      <c r="AJ109" s="230">
        <v>36.700000000000003</v>
      </c>
      <c r="AK109" s="107"/>
      <c r="AL109" s="230">
        <v>17.463000000000001</v>
      </c>
      <c r="AM109" s="230">
        <v>34.436999999999998</v>
      </c>
      <c r="AN109" s="230">
        <v>51.9</v>
      </c>
      <c r="AO109" s="133"/>
      <c r="AP109" s="229">
        <v>88.6</v>
      </c>
      <c r="AQ109" s="109"/>
      <c r="AR109" s="108">
        <v>27.2</v>
      </c>
      <c r="AS109" s="134">
        <v>15</v>
      </c>
      <c r="AT109" s="108">
        <v>42.2</v>
      </c>
      <c r="AU109" s="107"/>
      <c r="AV109" s="108">
        <v>10.6</v>
      </c>
      <c r="AW109" s="107">
        <v>24</v>
      </c>
      <c r="AX109" s="133">
        <v>34.6</v>
      </c>
      <c r="AY109" s="133"/>
      <c r="AZ109" s="121">
        <v>76.8</v>
      </c>
      <c r="BA109" s="107"/>
      <c r="BB109" s="114">
        <v>20.6</v>
      </c>
      <c r="BC109" s="132">
        <v>22.799999999999997</v>
      </c>
      <c r="BD109" s="132">
        <v>43.4</v>
      </c>
      <c r="BE109" s="113"/>
      <c r="BF109" s="107">
        <v>9.8000000000000007</v>
      </c>
      <c r="BG109" s="131">
        <v>26.7</v>
      </c>
      <c r="BH109" s="131">
        <v>36.5</v>
      </c>
      <c r="BI109" s="131">
        <v>0</v>
      </c>
      <c r="BJ109" s="131">
        <v>79.900000000000006</v>
      </c>
      <c r="BK109" s="131"/>
      <c r="BL109" s="108">
        <v>25.141999999999999</v>
      </c>
      <c r="BM109" s="108">
        <v>13.608000000000001</v>
      </c>
      <c r="BN109" s="108">
        <v>38.75</v>
      </c>
      <c r="BO109" s="113"/>
      <c r="BP109" s="107">
        <v>25.91</v>
      </c>
      <c r="BQ109" s="131">
        <v>14.64</v>
      </c>
      <c r="BR109" s="131">
        <v>40.549999999999997</v>
      </c>
      <c r="BS109" s="131"/>
      <c r="BT109" s="114">
        <v>79.3</v>
      </c>
    </row>
    <row r="110" spans="2:72" ht="13.5" customHeight="1" x14ac:dyDescent="0.15">
      <c r="B110" s="1" t="s">
        <v>62</v>
      </c>
      <c r="D110" s="16">
        <v>12.7</v>
      </c>
      <c r="E110" s="16">
        <f t="shared" si="18"/>
        <v>8.6999999999999993</v>
      </c>
      <c r="F110" s="84">
        <v>21.4</v>
      </c>
      <c r="G110" s="86"/>
      <c r="H110" s="84">
        <v>-6.8</v>
      </c>
      <c r="I110" s="84">
        <f t="shared" si="32"/>
        <v>13.200000000000003</v>
      </c>
      <c r="J110" s="84">
        <f t="shared" si="33"/>
        <v>6.4000000000000021</v>
      </c>
      <c r="K110" s="86"/>
      <c r="L110" s="84">
        <v>27.8</v>
      </c>
      <c r="N110" s="16">
        <v>9.6999999999999993</v>
      </c>
      <c r="O110" s="16">
        <f t="shared" si="19"/>
        <v>8.9000000000000021</v>
      </c>
      <c r="P110" s="84">
        <v>18.600000000000001</v>
      </c>
      <c r="Q110" s="86"/>
      <c r="R110" s="84">
        <v>7.6</v>
      </c>
      <c r="S110" s="84">
        <f t="shared" si="34"/>
        <v>18.099999999999994</v>
      </c>
      <c r="T110" s="84">
        <f t="shared" si="35"/>
        <v>25.699999999999996</v>
      </c>
      <c r="U110" s="86"/>
      <c r="V110" s="84">
        <v>44.3</v>
      </c>
      <c r="X110" s="16">
        <v>3.7</v>
      </c>
      <c r="Y110" s="16">
        <v>7.9</v>
      </c>
      <c r="Z110" s="84">
        <v>11.6</v>
      </c>
      <c r="AA110" s="86"/>
      <c r="AB110" s="84">
        <v>-0.5</v>
      </c>
      <c r="AC110" s="84">
        <f t="shared" si="36"/>
        <v>19.600000000000001</v>
      </c>
      <c r="AD110" s="84">
        <f t="shared" si="37"/>
        <v>19.100000000000001</v>
      </c>
      <c r="AE110" s="86"/>
      <c r="AF110" s="84">
        <v>30.7</v>
      </c>
      <c r="AH110" s="16">
        <v>1.5</v>
      </c>
      <c r="AI110" s="137">
        <v>9.1999999999999993</v>
      </c>
      <c r="AJ110" s="135">
        <v>10.7</v>
      </c>
      <c r="AK110" s="86"/>
      <c r="AL110" s="135">
        <v>2.1710000000000038</v>
      </c>
      <c r="AM110" s="135">
        <v>15.428999999999997</v>
      </c>
      <c r="AN110" s="135">
        <v>17.600000000000001</v>
      </c>
      <c r="AO110" s="121"/>
      <c r="AP110" s="222">
        <v>28.3</v>
      </c>
      <c r="AR110" s="16">
        <v>7.6</v>
      </c>
      <c r="AS110" s="123">
        <v>6.1</v>
      </c>
      <c r="AT110" s="84">
        <v>13.7</v>
      </c>
      <c r="AU110" s="86"/>
      <c r="AV110" s="84">
        <v>2.1</v>
      </c>
      <c r="AW110" s="129">
        <v>6.9</v>
      </c>
      <c r="AX110" s="128">
        <v>9</v>
      </c>
      <c r="AY110" s="121"/>
      <c r="AZ110" s="128">
        <v>22.7</v>
      </c>
      <c r="BA110" s="86"/>
      <c r="BB110" s="136">
        <v>3.8</v>
      </c>
      <c r="BC110" s="124">
        <v>8</v>
      </c>
      <c r="BD110" s="15">
        <v>11.8</v>
      </c>
      <c r="BE110" s="85"/>
      <c r="BF110" s="87">
        <v>5.2</v>
      </c>
      <c r="BG110" s="120">
        <v>7.3</v>
      </c>
      <c r="BH110" s="120">
        <v>12.5</v>
      </c>
      <c r="BI110" s="120">
        <v>0</v>
      </c>
      <c r="BJ110" s="120">
        <v>24.3</v>
      </c>
      <c r="BK110" s="120"/>
      <c r="BL110" s="16">
        <v>1.7450000000000001</v>
      </c>
      <c r="BM110" s="16">
        <v>4.1550000000000002</v>
      </c>
      <c r="BN110" s="16">
        <v>5.9</v>
      </c>
      <c r="BO110" s="85"/>
      <c r="BP110" s="86">
        <v>5.4</v>
      </c>
      <c r="BQ110" s="126">
        <v>3.2999999999999989</v>
      </c>
      <c r="BR110" s="126">
        <v>8.6999999999999993</v>
      </c>
      <c r="BS110" s="115"/>
      <c r="BT110" s="136">
        <v>14.6</v>
      </c>
    </row>
    <row r="111" spans="2:72" ht="13.5" customHeight="1" x14ac:dyDescent="0.15">
      <c r="B111" s="1" t="s">
        <v>64</v>
      </c>
      <c r="D111" s="16">
        <v>-1.4</v>
      </c>
      <c r="E111" s="16">
        <f t="shared" si="18"/>
        <v>-1.8000000000000003</v>
      </c>
      <c r="F111" s="84">
        <v>-3.2</v>
      </c>
      <c r="G111" s="86"/>
      <c r="H111" s="84">
        <v>-2.7</v>
      </c>
      <c r="I111" s="84">
        <f t="shared" si="32"/>
        <v>-0.59999999999999964</v>
      </c>
      <c r="J111" s="84">
        <f t="shared" si="33"/>
        <v>-3.3</v>
      </c>
      <c r="K111" s="86"/>
      <c r="L111" s="84">
        <v>-6.5</v>
      </c>
      <c r="N111" s="16">
        <v>0.6</v>
      </c>
      <c r="O111" s="16">
        <f t="shared" si="19"/>
        <v>2.1</v>
      </c>
      <c r="P111" s="84">
        <v>2.7</v>
      </c>
      <c r="Q111" s="86"/>
      <c r="R111" s="84">
        <v>-1.8</v>
      </c>
      <c r="S111" s="84">
        <f t="shared" si="34"/>
        <v>5.6999999999999993</v>
      </c>
      <c r="T111" s="84">
        <f t="shared" si="35"/>
        <v>3.8999999999999995</v>
      </c>
      <c r="U111" s="86"/>
      <c r="V111" s="84">
        <v>6.6</v>
      </c>
      <c r="X111" s="16">
        <v>1.4</v>
      </c>
      <c r="Y111" s="16">
        <v>-0.8</v>
      </c>
      <c r="Z111" s="84">
        <v>0.6</v>
      </c>
      <c r="AA111" s="86"/>
      <c r="AB111" s="84">
        <v>1.8</v>
      </c>
      <c r="AC111" s="84">
        <f t="shared" si="36"/>
        <v>7.1000000000000005</v>
      </c>
      <c r="AD111" s="84">
        <f t="shared" si="37"/>
        <v>8.9</v>
      </c>
      <c r="AE111" s="86"/>
      <c r="AF111" s="84">
        <v>9.5</v>
      </c>
      <c r="AH111" s="16">
        <v>6.3</v>
      </c>
      <c r="AI111" s="137">
        <v>4.2</v>
      </c>
      <c r="AJ111" s="135">
        <v>10.5</v>
      </c>
      <c r="AK111" s="86"/>
      <c r="AL111" s="135">
        <v>2.6360000000000015</v>
      </c>
      <c r="AM111" s="135">
        <v>8.9639999999999986</v>
      </c>
      <c r="AN111" s="135">
        <v>11.6</v>
      </c>
      <c r="AO111" s="121"/>
      <c r="AP111" s="222">
        <v>22.1</v>
      </c>
      <c r="AR111" s="16">
        <v>6.6</v>
      </c>
      <c r="AS111" s="123">
        <v>1.4</v>
      </c>
      <c r="AT111" s="84">
        <v>8</v>
      </c>
      <c r="AU111" s="86"/>
      <c r="AV111" s="84">
        <v>-1.4</v>
      </c>
      <c r="AW111" s="87">
        <v>6.5</v>
      </c>
      <c r="AX111" s="122">
        <v>5.0999999999999996</v>
      </c>
      <c r="AY111" s="121"/>
      <c r="AZ111" s="122">
        <v>13.1</v>
      </c>
      <c r="BA111" s="86"/>
      <c r="BB111" s="125">
        <v>1.3</v>
      </c>
      <c r="BC111" s="124">
        <v>1.8</v>
      </c>
      <c r="BD111" s="15">
        <v>3.1</v>
      </c>
      <c r="BE111" s="85"/>
      <c r="BF111" s="87">
        <v>2.8</v>
      </c>
      <c r="BG111" s="120">
        <v>1.1000000000000001</v>
      </c>
      <c r="BH111" s="120">
        <v>3.9</v>
      </c>
      <c r="BI111" s="120">
        <v>0</v>
      </c>
      <c r="BJ111" s="120">
        <v>7</v>
      </c>
      <c r="BK111" s="120"/>
      <c r="BL111" s="16">
        <v>3.6</v>
      </c>
      <c r="BM111" s="16">
        <v>3.6</v>
      </c>
      <c r="BN111" s="16">
        <v>7.2</v>
      </c>
      <c r="BO111" s="85"/>
      <c r="BP111" s="86">
        <v>0.5</v>
      </c>
      <c r="BQ111" s="84">
        <v>-0.10000000000000053</v>
      </c>
      <c r="BR111" s="120">
        <v>0.39999999999999947</v>
      </c>
      <c r="BS111" s="115"/>
      <c r="BT111" s="125">
        <v>7.6</v>
      </c>
    </row>
    <row r="112" spans="2:72" ht="13.5" customHeight="1" x14ac:dyDescent="0.15">
      <c r="B112" s="1" t="s">
        <v>207</v>
      </c>
      <c r="D112" s="16">
        <v>3.7</v>
      </c>
      <c r="E112" s="16">
        <f t="shared" si="18"/>
        <v>2.0999999999999996</v>
      </c>
      <c r="F112" s="84">
        <v>5.8</v>
      </c>
      <c r="G112" s="86"/>
      <c r="H112" s="84">
        <v>4.5999999999999996</v>
      </c>
      <c r="I112" s="84">
        <f t="shared" si="32"/>
        <v>-1.5999999999999988</v>
      </c>
      <c r="J112" s="84">
        <f t="shared" si="33"/>
        <v>3.0000000000000009</v>
      </c>
      <c r="K112" s="86"/>
      <c r="L112" s="84">
        <v>8.8000000000000007</v>
      </c>
      <c r="N112" s="16">
        <v>4.3</v>
      </c>
      <c r="O112" s="16">
        <f t="shared" si="19"/>
        <v>-10.5</v>
      </c>
      <c r="P112" s="84">
        <v>-6.2</v>
      </c>
      <c r="Q112" s="86"/>
      <c r="R112" s="84">
        <v>0.9</v>
      </c>
      <c r="S112" s="84">
        <f t="shared" si="34"/>
        <v>4.8</v>
      </c>
      <c r="T112" s="84">
        <f t="shared" si="35"/>
        <v>5.7</v>
      </c>
      <c r="U112" s="86"/>
      <c r="V112" s="84">
        <v>-0.5</v>
      </c>
      <c r="X112" s="16">
        <v>4.7</v>
      </c>
      <c r="Y112" s="16">
        <v>8</v>
      </c>
      <c r="Z112" s="84">
        <v>12.7</v>
      </c>
      <c r="AA112" s="86"/>
      <c r="AB112" s="84">
        <v>2.8</v>
      </c>
      <c r="AC112" s="84">
        <f t="shared" si="36"/>
        <v>7.8999999999999995</v>
      </c>
      <c r="AD112" s="84">
        <f t="shared" si="37"/>
        <v>10.7</v>
      </c>
      <c r="AE112" s="86"/>
      <c r="AF112" s="84">
        <v>23.4</v>
      </c>
      <c r="AH112" s="16">
        <v>8.9</v>
      </c>
      <c r="AI112" s="137">
        <v>4.9000000000000004</v>
      </c>
      <c r="AJ112" s="135">
        <v>13.8</v>
      </c>
      <c r="AK112" s="86"/>
      <c r="AL112" s="135">
        <v>10.748000000000001</v>
      </c>
      <c r="AM112" s="135">
        <v>9.0519999999999978</v>
      </c>
      <c r="AN112" s="135">
        <v>19.8</v>
      </c>
      <c r="AO112" s="121"/>
      <c r="AP112" s="222">
        <v>33.6</v>
      </c>
      <c r="AR112" s="16">
        <v>11.3</v>
      </c>
      <c r="AS112" s="123">
        <v>7.7</v>
      </c>
      <c r="AT112" s="84">
        <v>19</v>
      </c>
      <c r="AU112" s="86"/>
      <c r="AV112" s="84">
        <v>8.3000000000000007</v>
      </c>
      <c r="AW112" s="87">
        <v>10.8</v>
      </c>
      <c r="AX112" s="122">
        <v>19.100000000000001</v>
      </c>
      <c r="AY112" s="121"/>
      <c r="AZ112" s="122">
        <v>38.1</v>
      </c>
      <c r="BA112" s="86"/>
      <c r="BB112" s="125">
        <v>13.3</v>
      </c>
      <c r="BC112" s="124">
        <v>13.5</v>
      </c>
      <c r="BD112" s="15">
        <v>26.8</v>
      </c>
      <c r="BE112" s="85"/>
      <c r="BF112" s="87">
        <v>0.3</v>
      </c>
      <c r="BG112" s="120">
        <v>18.399999999999999</v>
      </c>
      <c r="BH112" s="120">
        <v>18.7</v>
      </c>
      <c r="BI112" s="120">
        <v>0</v>
      </c>
      <c r="BJ112" s="120">
        <v>45.5</v>
      </c>
      <c r="BK112" s="120"/>
      <c r="BL112" s="16">
        <v>12.741</v>
      </c>
      <c r="BM112" s="16">
        <v>6.9590000000000005</v>
      </c>
      <c r="BN112" s="16">
        <v>19.7</v>
      </c>
      <c r="BO112" s="85"/>
      <c r="BP112" s="86">
        <v>19.100000000000001</v>
      </c>
      <c r="BQ112" s="120">
        <v>11.2</v>
      </c>
      <c r="BR112" s="120">
        <v>30.3</v>
      </c>
      <c r="BS112" s="115"/>
      <c r="BT112" s="125">
        <v>50</v>
      </c>
    </row>
    <row r="113" spans="2:72" ht="13.5" customHeight="1" x14ac:dyDescent="0.15">
      <c r="B113" s="1" t="s">
        <v>208</v>
      </c>
      <c r="D113" s="16">
        <v>0.8</v>
      </c>
      <c r="E113" s="16">
        <f t="shared" si="18"/>
        <v>-1.3</v>
      </c>
      <c r="F113" s="84">
        <v>-0.5</v>
      </c>
      <c r="G113" s="86"/>
      <c r="H113" s="84">
        <v>1.9</v>
      </c>
      <c r="I113" s="84">
        <f t="shared" si="32"/>
        <v>3.6999999999999997</v>
      </c>
      <c r="J113" s="84">
        <f t="shared" si="33"/>
        <v>5.6</v>
      </c>
      <c r="K113" s="86"/>
      <c r="L113" s="84">
        <v>5.0999999999999996</v>
      </c>
      <c r="N113" s="16">
        <v>2.7</v>
      </c>
      <c r="O113" s="16">
        <f t="shared" si="19"/>
        <v>0</v>
      </c>
      <c r="P113" s="84">
        <v>2.7</v>
      </c>
      <c r="Q113" s="86"/>
      <c r="R113" s="84">
        <v>1.9</v>
      </c>
      <c r="S113" s="84">
        <f t="shared" si="34"/>
        <v>-1.4</v>
      </c>
      <c r="T113" s="84">
        <f t="shared" si="35"/>
        <v>0.5</v>
      </c>
      <c r="U113" s="86"/>
      <c r="V113" s="84">
        <v>3.2</v>
      </c>
      <c r="X113" s="16">
        <v>2.4</v>
      </c>
      <c r="Y113" s="16">
        <v>0.4</v>
      </c>
      <c r="Z113" s="84">
        <v>2.8</v>
      </c>
      <c r="AA113" s="86"/>
      <c r="AB113" s="84">
        <v>2.1</v>
      </c>
      <c r="AC113" s="84">
        <f t="shared" si="36"/>
        <v>0.30000000000000027</v>
      </c>
      <c r="AD113" s="84">
        <f t="shared" si="37"/>
        <v>2.4000000000000004</v>
      </c>
      <c r="AE113" s="86"/>
      <c r="AF113" s="84">
        <v>5.2</v>
      </c>
      <c r="AH113" s="16">
        <v>2.2000000000000002</v>
      </c>
      <c r="AI113" s="16">
        <v>-0.5</v>
      </c>
      <c r="AJ113" s="135">
        <v>1.7</v>
      </c>
      <c r="AK113" s="86"/>
      <c r="AL113" s="135">
        <v>2</v>
      </c>
      <c r="AM113" s="135">
        <v>0.9</v>
      </c>
      <c r="AN113" s="135">
        <v>2.9</v>
      </c>
      <c r="AO113" s="121"/>
      <c r="AP113" s="222">
        <v>4.5999999999999996</v>
      </c>
      <c r="AR113" s="16">
        <v>1.7</v>
      </c>
      <c r="AS113" s="270">
        <v>-0.2</v>
      </c>
      <c r="AT113" s="84">
        <v>1.5</v>
      </c>
      <c r="AU113" s="86"/>
      <c r="AV113" s="84">
        <v>1.6</v>
      </c>
      <c r="AW113" s="87">
        <v>-0.2</v>
      </c>
      <c r="AX113" s="122">
        <v>1.4</v>
      </c>
      <c r="AY113" s="121"/>
      <c r="AZ113" s="122">
        <v>2.9</v>
      </c>
      <c r="BA113" s="86"/>
      <c r="BB113" s="125">
        <v>2.2000000000000002</v>
      </c>
      <c r="BC113" s="84">
        <v>-0.50000000000000022</v>
      </c>
      <c r="BD113" s="15">
        <v>1.7</v>
      </c>
      <c r="BE113" s="85"/>
      <c r="BF113" s="87">
        <v>1.5</v>
      </c>
      <c r="BG113" s="84">
        <v>-0.1</v>
      </c>
      <c r="BH113" s="120">
        <v>1.4</v>
      </c>
      <c r="BI113" s="120">
        <v>0</v>
      </c>
      <c r="BJ113" s="120">
        <v>3.1</v>
      </c>
      <c r="BK113" s="120"/>
      <c r="BL113" s="16">
        <v>7.11</v>
      </c>
      <c r="BM113" s="16">
        <v>-1.21</v>
      </c>
      <c r="BN113" s="16">
        <v>5.9</v>
      </c>
      <c r="BO113" s="85"/>
      <c r="BP113" s="86">
        <v>1</v>
      </c>
      <c r="BQ113" s="120">
        <v>0.19999999999999929</v>
      </c>
      <c r="BR113" s="120">
        <v>1.1999999999999993</v>
      </c>
      <c r="BS113" s="115"/>
      <c r="BT113" s="125">
        <v>7.1</v>
      </c>
    </row>
    <row r="114" spans="2:72" ht="5.0999999999999996" customHeight="1" x14ac:dyDescent="0.15">
      <c r="D114" s="16"/>
      <c r="E114" s="16"/>
      <c r="F114" s="84"/>
      <c r="G114" s="86"/>
      <c r="H114" s="84"/>
      <c r="I114" s="84"/>
      <c r="J114" s="84"/>
      <c r="K114" s="86"/>
      <c r="L114" s="84"/>
      <c r="N114" s="16"/>
      <c r="O114" s="16"/>
      <c r="P114" s="84"/>
      <c r="Q114" s="86"/>
      <c r="R114" s="84"/>
      <c r="S114" s="84"/>
      <c r="T114" s="84"/>
      <c r="U114" s="86"/>
      <c r="V114" s="84"/>
      <c r="X114" s="16"/>
      <c r="Y114" s="16"/>
      <c r="Z114" s="84"/>
      <c r="AA114" s="86"/>
      <c r="AB114" s="84"/>
      <c r="AC114" s="84"/>
      <c r="AD114" s="84"/>
      <c r="AE114" s="86"/>
      <c r="AF114" s="84"/>
      <c r="AH114" s="16"/>
      <c r="AI114" s="137"/>
      <c r="AJ114" s="135"/>
      <c r="AK114" s="86"/>
      <c r="AL114" s="135"/>
      <c r="AM114" s="135"/>
      <c r="AN114" s="135"/>
      <c r="AO114" s="121"/>
      <c r="AP114" s="222"/>
      <c r="AR114" s="16"/>
      <c r="AS114" s="123"/>
      <c r="AT114" s="84"/>
      <c r="AU114" s="86"/>
      <c r="AV114" s="84"/>
      <c r="AW114" s="87"/>
      <c r="AX114" s="122"/>
      <c r="AY114" s="121"/>
      <c r="AZ114" s="135"/>
      <c r="BA114" s="86"/>
      <c r="BB114" s="125"/>
      <c r="BC114" s="15"/>
      <c r="BD114" s="15"/>
      <c r="BE114" s="85"/>
      <c r="BF114" s="87"/>
      <c r="BG114" s="120"/>
      <c r="BH114" s="120"/>
      <c r="BI114" s="120">
        <v>0</v>
      </c>
      <c r="BJ114" s="120"/>
      <c r="BK114" s="120"/>
      <c r="BL114" s="16"/>
      <c r="BM114" s="16"/>
      <c r="BN114" s="16"/>
      <c r="BO114" s="85"/>
      <c r="BP114" s="86"/>
      <c r="BQ114" s="120"/>
      <c r="BR114" s="120"/>
      <c r="BS114" s="115"/>
      <c r="BT114" s="127"/>
    </row>
    <row r="115" spans="2:72" ht="13.5" customHeight="1" thickBot="1" x14ac:dyDescent="0.2">
      <c r="B115" s="109" t="s">
        <v>63</v>
      </c>
      <c r="C115" s="109"/>
      <c r="D115" s="108">
        <v>42.5</v>
      </c>
      <c r="E115" s="108">
        <f t="shared" si="18"/>
        <v>28.5</v>
      </c>
      <c r="F115" s="108">
        <v>71</v>
      </c>
      <c r="G115" s="107"/>
      <c r="H115" s="108">
        <v>120.4</v>
      </c>
      <c r="I115" s="108">
        <f t="shared" ref="I115:I119" si="38">J115-H115</f>
        <v>142.20000000000002</v>
      </c>
      <c r="J115" s="108">
        <f t="shared" ref="J115:J119" si="39">L115-F115</f>
        <v>262.60000000000002</v>
      </c>
      <c r="K115" s="107"/>
      <c r="L115" s="108">
        <v>333.6</v>
      </c>
      <c r="M115" s="109"/>
      <c r="N115" s="108">
        <v>97</v>
      </c>
      <c r="O115" s="108">
        <f t="shared" si="19"/>
        <v>-124.7</v>
      </c>
      <c r="P115" s="108">
        <v>-27.7</v>
      </c>
      <c r="Q115" s="107"/>
      <c r="R115" s="108">
        <v>-25.2</v>
      </c>
      <c r="S115" s="108">
        <f t="shared" ref="S115:S119" si="40">T115-R115</f>
        <v>44.3</v>
      </c>
      <c r="T115" s="108">
        <f t="shared" ref="T115:T119" si="41">V115-P115</f>
        <v>19.100000000000001</v>
      </c>
      <c r="U115" s="107"/>
      <c r="V115" s="108">
        <v>-8.6</v>
      </c>
      <c r="W115" s="109"/>
      <c r="X115" s="108">
        <v>14.9</v>
      </c>
      <c r="Y115" s="108">
        <v>27.1</v>
      </c>
      <c r="Z115" s="108">
        <v>42</v>
      </c>
      <c r="AA115" s="107"/>
      <c r="AB115" s="108">
        <v>-213.5</v>
      </c>
      <c r="AC115" s="108">
        <f t="shared" ref="AC115:AC119" si="42">AD115-AB115</f>
        <v>21.400000000000006</v>
      </c>
      <c r="AD115" s="108">
        <f t="shared" ref="AD115:AD119" si="43">AF115-Z115</f>
        <v>-192.1</v>
      </c>
      <c r="AE115" s="107"/>
      <c r="AF115" s="108">
        <v>-150.1</v>
      </c>
      <c r="AG115" s="109"/>
      <c r="AH115" s="108">
        <v>72.5</v>
      </c>
      <c r="AI115" s="230">
        <v>103.6</v>
      </c>
      <c r="AJ115" s="230">
        <v>176.1</v>
      </c>
      <c r="AK115" s="107"/>
      <c r="AL115" s="230">
        <v>79.801000000000016</v>
      </c>
      <c r="AM115" s="230">
        <v>46.39899999999998</v>
      </c>
      <c r="AN115" s="230">
        <v>126.2</v>
      </c>
      <c r="AO115" s="133"/>
      <c r="AP115" s="229">
        <v>302.3</v>
      </c>
      <c r="AQ115" s="109"/>
      <c r="AR115" s="108">
        <v>-38.299999999999997</v>
      </c>
      <c r="AS115" s="134">
        <v>117.9</v>
      </c>
      <c r="AT115" s="108">
        <v>76.900000000000006</v>
      </c>
      <c r="AU115" s="107"/>
      <c r="AV115" s="108">
        <v>108.2</v>
      </c>
      <c r="AW115" s="107">
        <v>140.5</v>
      </c>
      <c r="AX115" s="133">
        <v>248.7</v>
      </c>
      <c r="AY115" s="133"/>
      <c r="AZ115" s="133">
        <v>328.3</v>
      </c>
      <c r="BA115" s="107"/>
      <c r="BB115" s="130">
        <v>145.1</v>
      </c>
      <c r="BC115" s="132">
        <v>93.6</v>
      </c>
      <c r="BD115" s="132">
        <v>238.7</v>
      </c>
      <c r="BE115" s="113"/>
      <c r="BF115" s="107">
        <v>49</v>
      </c>
      <c r="BG115" s="131">
        <v>120.1</v>
      </c>
      <c r="BH115" s="131">
        <v>169.1</v>
      </c>
      <c r="BI115" s="131">
        <v>0</v>
      </c>
      <c r="BJ115" s="131">
        <v>407.8</v>
      </c>
      <c r="BK115" s="131"/>
      <c r="BL115" s="108">
        <v>59.125000000000099</v>
      </c>
      <c r="BM115" s="108">
        <v>56.002999999999858</v>
      </c>
      <c r="BN115" s="108">
        <v>115.128</v>
      </c>
      <c r="BO115" s="113"/>
      <c r="BP115" s="107">
        <v>117.821</v>
      </c>
      <c r="BQ115" s="131">
        <v>180.75100000000003</v>
      </c>
      <c r="BR115" s="131">
        <v>298.572</v>
      </c>
      <c r="BS115" s="131"/>
      <c r="BT115" s="130">
        <v>413.7</v>
      </c>
    </row>
    <row r="116" spans="2:72" ht="13.5" customHeight="1" x14ac:dyDescent="0.15">
      <c r="B116" s="1" t="s">
        <v>62</v>
      </c>
      <c r="D116" s="16">
        <v>37.4</v>
      </c>
      <c r="E116" s="16">
        <f t="shared" si="18"/>
        <v>14.800000000000004</v>
      </c>
      <c r="F116" s="84">
        <v>52.2</v>
      </c>
      <c r="G116" s="86"/>
      <c r="H116" s="84">
        <v>87.6</v>
      </c>
      <c r="I116" s="84">
        <f t="shared" si="38"/>
        <v>103.00000000000003</v>
      </c>
      <c r="J116" s="84">
        <f t="shared" si="39"/>
        <v>190.60000000000002</v>
      </c>
      <c r="K116" s="86"/>
      <c r="L116" s="84">
        <v>242.8</v>
      </c>
      <c r="N116" s="16">
        <v>60.3</v>
      </c>
      <c r="O116" s="16">
        <f t="shared" si="19"/>
        <v>-132.69999999999999</v>
      </c>
      <c r="P116" s="84">
        <v>-72.400000000000006</v>
      </c>
      <c r="Q116" s="86"/>
      <c r="R116" s="84">
        <v>-43.1</v>
      </c>
      <c r="S116" s="84">
        <f t="shared" si="40"/>
        <v>18.400000000000013</v>
      </c>
      <c r="T116" s="84">
        <f t="shared" si="41"/>
        <v>-24.699999999999989</v>
      </c>
      <c r="U116" s="86"/>
      <c r="V116" s="84">
        <v>-97.1</v>
      </c>
      <c r="X116" s="16">
        <v>-24.3</v>
      </c>
      <c r="Y116" s="16">
        <v>-11</v>
      </c>
      <c r="Z116" s="84">
        <v>-35.299999999999997</v>
      </c>
      <c r="AA116" s="86"/>
      <c r="AB116" s="84">
        <v>-259.60000000000002</v>
      </c>
      <c r="AC116" s="84">
        <f t="shared" si="42"/>
        <v>-39.699999999999989</v>
      </c>
      <c r="AD116" s="84">
        <f t="shared" si="43"/>
        <v>-299.3</v>
      </c>
      <c r="AE116" s="86"/>
      <c r="AF116" s="84">
        <v>-334.6</v>
      </c>
      <c r="AH116" s="16">
        <v>26.1</v>
      </c>
      <c r="AI116" s="137">
        <v>65.3</v>
      </c>
      <c r="AJ116" s="135">
        <v>91.4</v>
      </c>
      <c r="AK116" s="86"/>
      <c r="AL116" s="135">
        <v>21.171000000000003</v>
      </c>
      <c r="AM116" s="84">
        <v>-4.371000000000004</v>
      </c>
      <c r="AN116" s="135">
        <v>16.8</v>
      </c>
      <c r="AO116" s="121"/>
      <c r="AP116" s="222">
        <v>108.2</v>
      </c>
      <c r="AR116" s="16">
        <v>-90.9</v>
      </c>
      <c r="AS116" s="123">
        <v>81.3</v>
      </c>
      <c r="AT116" s="84">
        <v>-9.6</v>
      </c>
      <c r="AU116" s="86"/>
      <c r="AV116" s="84">
        <v>70.599999999999994</v>
      </c>
      <c r="AW116" s="129">
        <v>100.6</v>
      </c>
      <c r="AX116" s="128">
        <v>171.2</v>
      </c>
      <c r="AY116" s="121"/>
      <c r="AZ116" s="121">
        <v>161.6</v>
      </c>
      <c r="BA116" s="86"/>
      <c r="BB116" s="127">
        <v>100.9</v>
      </c>
      <c r="BC116" s="124">
        <v>41.599999999999994</v>
      </c>
      <c r="BD116" s="15">
        <v>142.5</v>
      </c>
      <c r="BE116" s="85"/>
      <c r="BF116" s="87">
        <v>16.7</v>
      </c>
      <c r="BG116" s="120">
        <v>73.3</v>
      </c>
      <c r="BH116" s="120">
        <v>90</v>
      </c>
      <c r="BI116" s="120">
        <v>0</v>
      </c>
      <c r="BJ116" s="120">
        <v>232.5</v>
      </c>
      <c r="BK116" s="120"/>
      <c r="BL116" s="16">
        <v>16.114999999999998</v>
      </c>
      <c r="BM116" s="16">
        <v>26.687000000000001</v>
      </c>
      <c r="BN116" s="16">
        <v>42.802</v>
      </c>
      <c r="BO116" s="85"/>
      <c r="BP116" s="86">
        <v>77.06</v>
      </c>
      <c r="BQ116" s="126">
        <v>133.83799999999999</v>
      </c>
      <c r="BR116" s="126">
        <v>210.898</v>
      </c>
      <c r="BS116" s="115"/>
      <c r="BT116" s="114">
        <v>253.7</v>
      </c>
    </row>
    <row r="117" spans="2:72" ht="13.5" customHeight="1" x14ac:dyDescent="0.15">
      <c r="B117" s="1" t="s">
        <v>61</v>
      </c>
      <c r="D117" s="16">
        <v>-3.3</v>
      </c>
      <c r="E117" s="15">
        <f t="shared" si="18"/>
        <v>1.2999999999999998</v>
      </c>
      <c r="F117" s="84">
        <v>-2</v>
      </c>
      <c r="G117" s="86"/>
      <c r="H117" s="84">
        <v>10.5</v>
      </c>
      <c r="I117" s="84">
        <f t="shared" si="38"/>
        <v>9.8000000000000007</v>
      </c>
      <c r="J117" s="84">
        <f t="shared" si="39"/>
        <v>20.3</v>
      </c>
      <c r="K117" s="86"/>
      <c r="L117" s="84">
        <v>18.3</v>
      </c>
      <c r="N117" s="16">
        <v>12.3</v>
      </c>
      <c r="O117" s="15">
        <f t="shared" si="19"/>
        <v>5</v>
      </c>
      <c r="P117" s="84">
        <v>17.3</v>
      </c>
      <c r="Q117" s="86"/>
      <c r="R117" s="84">
        <v>4.3</v>
      </c>
      <c r="S117" s="84">
        <f t="shared" si="40"/>
        <v>6.5999999999999988</v>
      </c>
      <c r="T117" s="84">
        <f t="shared" si="41"/>
        <v>10.899999999999999</v>
      </c>
      <c r="U117" s="86"/>
      <c r="V117" s="84">
        <v>28.2</v>
      </c>
      <c r="X117" s="16">
        <v>20</v>
      </c>
      <c r="Y117" s="15">
        <v>14.7</v>
      </c>
      <c r="Z117" s="84">
        <v>34.700000000000003</v>
      </c>
      <c r="AA117" s="86"/>
      <c r="AB117" s="84">
        <v>20.3</v>
      </c>
      <c r="AC117" s="84">
        <f t="shared" si="42"/>
        <v>29.900000000000002</v>
      </c>
      <c r="AD117" s="84">
        <f t="shared" si="43"/>
        <v>50.2</v>
      </c>
      <c r="AE117" s="86"/>
      <c r="AF117" s="84">
        <v>84.9</v>
      </c>
      <c r="AH117" s="16">
        <v>31</v>
      </c>
      <c r="AI117" s="137">
        <v>22.1</v>
      </c>
      <c r="AJ117" s="135">
        <v>53.1</v>
      </c>
      <c r="AK117" s="86"/>
      <c r="AL117" s="135">
        <v>28.236000000000001</v>
      </c>
      <c r="AM117" s="135">
        <v>24.163999999999998</v>
      </c>
      <c r="AN117" s="135">
        <v>52.4</v>
      </c>
      <c r="AO117" s="121"/>
      <c r="AP117" s="222">
        <v>105.5</v>
      </c>
      <c r="AR117" s="16">
        <v>36.6</v>
      </c>
      <c r="AS117" s="123">
        <v>21.6</v>
      </c>
      <c r="AT117" s="84">
        <v>58.2</v>
      </c>
      <c r="AU117" s="86"/>
      <c r="AV117" s="84">
        <v>16.399999999999999</v>
      </c>
      <c r="AW117" s="87">
        <v>19</v>
      </c>
      <c r="AX117" s="122">
        <v>35.4</v>
      </c>
      <c r="AY117" s="121"/>
      <c r="AZ117" s="121">
        <v>93.6</v>
      </c>
      <c r="BA117" s="86"/>
      <c r="BB117" s="125">
        <v>22.9</v>
      </c>
      <c r="BC117" s="124">
        <v>29</v>
      </c>
      <c r="BD117" s="15">
        <v>51.9</v>
      </c>
      <c r="BE117" s="85"/>
      <c r="BF117" s="87">
        <v>24</v>
      </c>
      <c r="BG117" s="120">
        <v>21.6</v>
      </c>
      <c r="BH117" s="120">
        <v>45.6</v>
      </c>
      <c r="BI117" s="120">
        <v>0</v>
      </c>
      <c r="BJ117" s="120">
        <v>97.5</v>
      </c>
      <c r="BK117" s="120"/>
      <c r="BL117" s="16">
        <v>17.378999999999998</v>
      </c>
      <c r="BM117" s="16">
        <v>14.763</v>
      </c>
      <c r="BN117" s="16">
        <v>32.142000000000003</v>
      </c>
      <c r="BO117" s="85"/>
      <c r="BP117" s="86">
        <v>11.116</v>
      </c>
      <c r="BQ117" s="120">
        <v>16.241999999999997</v>
      </c>
      <c r="BR117" s="120">
        <v>27.357999999999997</v>
      </c>
      <c r="BS117" s="115"/>
      <c r="BT117" s="114">
        <v>59.5</v>
      </c>
    </row>
    <row r="118" spans="2:72" ht="13.5" customHeight="1" x14ac:dyDescent="0.15">
      <c r="B118" s="1" t="s">
        <v>207</v>
      </c>
      <c r="D118" s="16">
        <v>-1.4</v>
      </c>
      <c r="E118" s="16">
        <f t="shared" si="18"/>
        <v>1.9</v>
      </c>
      <c r="F118" s="124">
        <v>0.5</v>
      </c>
      <c r="G118" s="86"/>
      <c r="H118" s="84">
        <v>10.7</v>
      </c>
      <c r="I118" s="84">
        <f t="shared" si="38"/>
        <v>13.8</v>
      </c>
      <c r="J118" s="84">
        <f t="shared" si="39"/>
        <v>24.5</v>
      </c>
      <c r="K118" s="86"/>
      <c r="L118" s="84">
        <v>25</v>
      </c>
      <c r="N118" s="16">
        <v>15.6</v>
      </c>
      <c r="O118" s="16">
        <f t="shared" si="19"/>
        <v>-5</v>
      </c>
      <c r="P118" s="124">
        <v>10.6</v>
      </c>
      <c r="Q118" s="86"/>
      <c r="R118" s="84">
        <v>-1.8</v>
      </c>
      <c r="S118" s="84">
        <f t="shared" si="40"/>
        <v>4.5000000000000009</v>
      </c>
      <c r="T118" s="84">
        <f t="shared" si="41"/>
        <v>2.7000000000000011</v>
      </c>
      <c r="U118" s="86"/>
      <c r="V118" s="84">
        <v>13.3</v>
      </c>
      <c r="X118" s="16">
        <v>9.6999999999999993</v>
      </c>
      <c r="Y118" s="15">
        <v>14.2</v>
      </c>
      <c r="Z118" s="124">
        <v>23.9</v>
      </c>
      <c r="AA118" s="86"/>
      <c r="AB118" s="84">
        <v>14.6</v>
      </c>
      <c r="AC118" s="84">
        <f t="shared" si="42"/>
        <v>18.100000000000001</v>
      </c>
      <c r="AD118" s="84">
        <f t="shared" si="43"/>
        <v>32.700000000000003</v>
      </c>
      <c r="AE118" s="86"/>
      <c r="AF118" s="84">
        <v>56.6</v>
      </c>
      <c r="AH118" s="16">
        <v>10.1</v>
      </c>
      <c r="AI118" s="137">
        <v>9.5</v>
      </c>
      <c r="AJ118" s="135">
        <v>19.600000000000001</v>
      </c>
      <c r="AK118" s="86"/>
      <c r="AL118" s="135">
        <v>16.548000000000002</v>
      </c>
      <c r="AM118" s="135">
        <v>11.251999999999999</v>
      </c>
      <c r="AN118" s="135">
        <v>27.8</v>
      </c>
      <c r="AO118" s="121"/>
      <c r="AP118" s="222">
        <v>47.4</v>
      </c>
      <c r="AR118" s="16">
        <v>12.1</v>
      </c>
      <c r="AS118" s="123">
        <v>9.5</v>
      </c>
      <c r="AT118" s="84">
        <v>21.6</v>
      </c>
      <c r="AU118" s="86"/>
      <c r="AV118" s="84">
        <v>10.6</v>
      </c>
      <c r="AW118" s="87">
        <v>11.8</v>
      </c>
      <c r="AX118" s="122">
        <v>22.4</v>
      </c>
      <c r="AY118" s="121"/>
      <c r="AZ118" s="121">
        <v>44</v>
      </c>
      <c r="BA118" s="86"/>
      <c r="BB118" s="114">
        <v>18.899999999999999</v>
      </c>
      <c r="BC118" s="124">
        <v>19.899999999999999</v>
      </c>
      <c r="BD118" s="15">
        <v>38.799999999999997</v>
      </c>
      <c r="BE118" s="85"/>
      <c r="BF118" s="87">
        <v>0.6</v>
      </c>
      <c r="BG118" s="120">
        <v>20.6</v>
      </c>
      <c r="BH118" s="120">
        <v>21.2</v>
      </c>
      <c r="BI118" s="120">
        <v>0</v>
      </c>
      <c r="BJ118" s="120">
        <v>60</v>
      </c>
      <c r="BK118" s="120"/>
      <c r="BL118" s="16">
        <v>17.448</v>
      </c>
      <c r="BM118" s="16">
        <v>13.009</v>
      </c>
      <c r="BN118" s="16">
        <v>30.457000000000001</v>
      </c>
      <c r="BO118" s="85"/>
      <c r="BP118" s="86">
        <v>23.486000000000001</v>
      </c>
      <c r="BQ118" s="120">
        <v>16.756999999999998</v>
      </c>
      <c r="BR118" s="120">
        <v>40.243000000000002</v>
      </c>
      <c r="BS118" s="115"/>
      <c r="BT118" s="114">
        <v>70.7</v>
      </c>
    </row>
    <row r="119" spans="2:72" ht="13.5" customHeight="1" x14ac:dyDescent="0.15">
      <c r="B119" s="1" t="s">
        <v>208</v>
      </c>
      <c r="D119" s="16">
        <v>9.8000000000000007</v>
      </c>
      <c r="E119" s="15">
        <f t="shared" si="18"/>
        <v>10.5</v>
      </c>
      <c r="F119" s="124">
        <v>20.3</v>
      </c>
      <c r="G119" s="86"/>
      <c r="H119" s="84">
        <v>11.6</v>
      </c>
      <c r="I119" s="84">
        <f t="shared" si="38"/>
        <v>15.6</v>
      </c>
      <c r="J119" s="84">
        <f t="shared" si="39"/>
        <v>27.2</v>
      </c>
      <c r="K119" s="86"/>
      <c r="L119" s="84">
        <v>47.5</v>
      </c>
      <c r="N119" s="16">
        <v>8.8000000000000007</v>
      </c>
      <c r="O119" s="15">
        <f t="shared" si="19"/>
        <v>8</v>
      </c>
      <c r="P119" s="124">
        <v>16.8</v>
      </c>
      <c r="Q119" s="86"/>
      <c r="R119" s="84">
        <v>15.4</v>
      </c>
      <c r="S119" s="84">
        <f t="shared" si="40"/>
        <v>14.799999999999999</v>
      </c>
      <c r="T119" s="84">
        <f t="shared" si="41"/>
        <v>30.2</v>
      </c>
      <c r="U119" s="86"/>
      <c r="V119" s="84">
        <v>47</v>
      </c>
      <c r="X119" s="16">
        <v>9.5</v>
      </c>
      <c r="Y119" s="15">
        <v>9.1999999999999993</v>
      </c>
      <c r="Z119" s="124">
        <v>18.7</v>
      </c>
      <c r="AA119" s="86"/>
      <c r="AB119" s="84">
        <v>11.2</v>
      </c>
      <c r="AC119" s="84">
        <f t="shared" si="42"/>
        <v>13.100000000000001</v>
      </c>
      <c r="AD119" s="84">
        <f t="shared" si="43"/>
        <v>24.3</v>
      </c>
      <c r="AE119" s="86"/>
      <c r="AF119" s="84">
        <v>43</v>
      </c>
      <c r="AH119" s="16">
        <v>5.3</v>
      </c>
      <c r="AI119" s="137">
        <v>6.7</v>
      </c>
      <c r="AJ119" s="135">
        <v>12</v>
      </c>
      <c r="AK119" s="86"/>
      <c r="AL119" s="135">
        <v>13.9</v>
      </c>
      <c r="AM119" s="135">
        <v>15.3</v>
      </c>
      <c r="AN119" s="135">
        <v>29.2</v>
      </c>
      <c r="AO119" s="121"/>
      <c r="AP119" s="222">
        <v>41.2</v>
      </c>
      <c r="AR119" s="16">
        <v>3.9</v>
      </c>
      <c r="AS119" s="123">
        <v>5.5</v>
      </c>
      <c r="AT119" s="84">
        <v>9.4</v>
      </c>
      <c r="AU119" s="86"/>
      <c r="AV119" s="84">
        <v>10.6</v>
      </c>
      <c r="AW119" s="87">
        <v>9.1</v>
      </c>
      <c r="AX119" s="122">
        <v>19.7</v>
      </c>
      <c r="AY119" s="121"/>
      <c r="AZ119" s="121">
        <v>29.1</v>
      </c>
      <c r="BA119" s="86"/>
      <c r="BB119" s="114">
        <v>2.4</v>
      </c>
      <c r="BC119" s="124">
        <v>3.1</v>
      </c>
      <c r="BD119" s="15">
        <v>5.5</v>
      </c>
      <c r="BE119" s="85"/>
      <c r="BF119" s="87">
        <v>7.7</v>
      </c>
      <c r="BG119" s="120">
        <v>4.5999999999999996</v>
      </c>
      <c r="BH119" s="120">
        <v>12.3</v>
      </c>
      <c r="BI119" s="120">
        <v>0</v>
      </c>
      <c r="BJ119" s="120">
        <v>17.8</v>
      </c>
      <c r="BK119" s="120"/>
      <c r="BL119" s="16">
        <v>8.1829999999999998</v>
      </c>
      <c r="BM119" s="16">
        <v>1.544</v>
      </c>
      <c r="BN119" s="16">
        <v>9.7270000000000003</v>
      </c>
      <c r="BO119" s="85"/>
      <c r="BP119" s="86">
        <v>6.1589999999999998</v>
      </c>
      <c r="BQ119" s="120">
        <v>13.914000000000001</v>
      </c>
      <c r="BR119" s="120">
        <v>20.073</v>
      </c>
      <c r="BS119" s="115"/>
      <c r="BT119" s="114">
        <v>29.8</v>
      </c>
    </row>
    <row r="120" spans="2:72" ht="5.0999999999999996" customHeight="1" x14ac:dyDescent="0.15">
      <c r="D120" s="16"/>
      <c r="E120" s="15"/>
      <c r="F120" s="124"/>
      <c r="G120" s="86"/>
      <c r="H120" s="84"/>
      <c r="I120" s="84"/>
      <c r="J120" s="84"/>
      <c r="K120" s="86"/>
      <c r="L120" s="84"/>
      <c r="N120" s="16"/>
      <c r="O120" s="15"/>
      <c r="P120" s="124"/>
      <c r="Q120" s="86"/>
      <c r="R120" s="84"/>
      <c r="S120" s="84"/>
      <c r="T120" s="84"/>
      <c r="U120" s="86"/>
      <c r="V120" s="84"/>
      <c r="X120" s="16"/>
      <c r="Y120" s="15"/>
      <c r="Z120" s="124"/>
      <c r="AA120" s="86"/>
      <c r="AB120" s="84"/>
      <c r="AC120" s="84"/>
      <c r="AD120" s="84"/>
      <c r="AE120" s="86"/>
      <c r="AF120" s="84"/>
      <c r="AH120" s="16"/>
      <c r="AI120" s="137"/>
      <c r="AJ120" s="135"/>
      <c r="AK120" s="86"/>
      <c r="AL120" s="135"/>
      <c r="AM120" s="135"/>
      <c r="AN120" s="135"/>
      <c r="AO120" s="121"/>
      <c r="AP120" s="222"/>
      <c r="AR120" s="16"/>
      <c r="AS120" s="123"/>
      <c r="AT120" s="84"/>
      <c r="AU120" s="86"/>
      <c r="AV120" s="84"/>
      <c r="AW120" s="87"/>
      <c r="AX120" s="122"/>
      <c r="AY120" s="121"/>
      <c r="AZ120" s="121"/>
      <c r="BA120" s="86"/>
      <c r="BB120" s="114"/>
      <c r="BC120" s="15"/>
      <c r="BD120" s="15"/>
      <c r="BE120" s="85"/>
      <c r="BF120" s="87"/>
      <c r="BG120" s="120"/>
      <c r="BH120" s="120"/>
      <c r="BI120" s="120">
        <v>0</v>
      </c>
      <c r="BJ120" s="120"/>
      <c r="BK120" s="120"/>
      <c r="BL120" s="16"/>
      <c r="BM120" s="16"/>
      <c r="BN120" s="16"/>
      <c r="BO120" s="85"/>
      <c r="BP120" s="86"/>
      <c r="BQ120" s="120"/>
      <c r="BR120" s="120"/>
      <c r="BS120" s="115"/>
      <c r="BT120" s="114"/>
    </row>
    <row r="121" spans="2:72" ht="13.5" customHeight="1" thickBot="1" x14ac:dyDescent="0.2">
      <c r="B121" s="11" t="s">
        <v>248</v>
      </c>
      <c r="C121" s="11"/>
      <c r="D121" s="10">
        <v>25.2</v>
      </c>
      <c r="E121" s="10">
        <f t="shared" si="18"/>
        <v>0.19999999999999929</v>
      </c>
      <c r="F121" s="10">
        <v>25.4</v>
      </c>
      <c r="G121" s="10"/>
      <c r="H121" s="10">
        <v>69.099999999999994</v>
      </c>
      <c r="I121" s="10">
        <f>J121-H121</f>
        <v>65.599999999999994</v>
      </c>
      <c r="J121" s="10">
        <f>L121-F121</f>
        <v>134.69999999999999</v>
      </c>
      <c r="K121" s="10"/>
      <c r="L121" s="10">
        <v>160.1</v>
      </c>
      <c r="M121" s="10"/>
      <c r="N121" s="10">
        <v>53.3</v>
      </c>
      <c r="O121" s="10">
        <f t="shared" si="19"/>
        <v>-98.199999999999989</v>
      </c>
      <c r="P121" s="10">
        <v>-44.9</v>
      </c>
      <c r="Q121" s="10"/>
      <c r="R121" s="10">
        <v>-68.5</v>
      </c>
      <c r="S121" s="10">
        <f>T121-R121</f>
        <v>-165.1</v>
      </c>
      <c r="T121" s="10">
        <f>V121-P121</f>
        <v>-233.6</v>
      </c>
      <c r="U121" s="80"/>
      <c r="V121" s="10">
        <v>-278.5</v>
      </c>
      <c r="W121" s="11"/>
      <c r="X121" s="10">
        <v>14.2</v>
      </c>
      <c r="Y121" s="9">
        <v>3.5</v>
      </c>
      <c r="Z121" s="9">
        <v>17.7</v>
      </c>
      <c r="AA121" s="80"/>
      <c r="AB121" s="10">
        <v>-151.69999999999999</v>
      </c>
      <c r="AC121" s="10">
        <f>AD121-AB121</f>
        <v>-143.19999999999999</v>
      </c>
      <c r="AD121" s="10">
        <f>AF121-Z121</f>
        <v>-294.89999999999998</v>
      </c>
      <c r="AE121" s="80"/>
      <c r="AF121" s="10">
        <v>-277.2</v>
      </c>
      <c r="AG121" s="11"/>
      <c r="AH121" s="10">
        <v>35.700000000000003</v>
      </c>
      <c r="AI121" s="221">
        <v>54</v>
      </c>
      <c r="AJ121" s="221">
        <v>89.7</v>
      </c>
      <c r="AK121" s="80"/>
      <c r="AL121" s="221">
        <v>42.178999999999995</v>
      </c>
      <c r="AM121" s="10">
        <v>-24.878999999999998</v>
      </c>
      <c r="AN121" s="221">
        <v>17.3</v>
      </c>
      <c r="AO121" s="118"/>
      <c r="AP121" s="217">
        <v>107</v>
      </c>
      <c r="AQ121" s="11"/>
      <c r="AR121" s="10">
        <v>-32.9</v>
      </c>
      <c r="AS121" s="119">
        <v>59.7</v>
      </c>
      <c r="AT121" s="10">
        <v>26.8</v>
      </c>
      <c r="AU121" s="80"/>
      <c r="AV121" s="10">
        <v>65.099999999999994</v>
      </c>
      <c r="AW121" s="80">
        <v>67.599999999999994</v>
      </c>
      <c r="AX121" s="118">
        <v>132.69999999999999</v>
      </c>
      <c r="AY121" s="118"/>
      <c r="AZ121" s="118">
        <v>159.5</v>
      </c>
      <c r="BA121" s="80"/>
      <c r="BB121" s="116">
        <v>76.8</v>
      </c>
      <c r="BC121" s="9">
        <v>49.900000000000006</v>
      </c>
      <c r="BD121" s="9">
        <v>126.7</v>
      </c>
      <c r="BE121" s="81"/>
      <c r="BF121" s="80">
        <v>32.1</v>
      </c>
      <c r="BG121" s="117">
        <v>11.8</v>
      </c>
      <c r="BH121" s="117">
        <v>43.9</v>
      </c>
      <c r="BI121" s="117">
        <v>0</v>
      </c>
      <c r="BJ121" s="117">
        <v>170.6</v>
      </c>
      <c r="BK121" s="117"/>
      <c r="BL121" s="10">
        <v>262.15700000000004</v>
      </c>
      <c r="BM121" s="10">
        <v>24.570999999999842</v>
      </c>
      <c r="BN121" s="10">
        <v>286.72800000000001</v>
      </c>
      <c r="BO121" s="81"/>
      <c r="BP121" s="80">
        <v>40.619</v>
      </c>
      <c r="BQ121" s="10">
        <v>-15.646999999999991</v>
      </c>
      <c r="BR121" s="117">
        <v>24.97199999999998</v>
      </c>
      <c r="BS121" s="117"/>
      <c r="BT121" s="116">
        <v>311.7</v>
      </c>
    </row>
    <row r="122" spans="2:72" ht="6.75" customHeight="1" thickTop="1" x14ac:dyDescent="0.15">
      <c r="G122" s="1"/>
      <c r="H122" s="34"/>
      <c r="I122" s="114"/>
      <c r="J122" s="114"/>
      <c r="K122" s="114"/>
      <c r="L122" s="114"/>
      <c r="Q122" s="1"/>
      <c r="R122" s="34"/>
      <c r="S122" s="114"/>
      <c r="T122" s="114"/>
      <c r="U122" s="114"/>
      <c r="V122" s="114"/>
      <c r="AA122" s="1"/>
      <c r="AB122" s="34"/>
      <c r="AC122" s="114"/>
      <c r="AD122" s="114"/>
      <c r="AE122" s="114"/>
      <c r="AF122" s="114"/>
      <c r="AK122" s="1"/>
      <c r="AL122" s="34"/>
      <c r="AM122" s="114"/>
      <c r="AN122" s="114"/>
      <c r="AO122" s="114"/>
      <c r="AP122" s="114"/>
      <c r="AU122" s="1"/>
      <c r="AV122" s="34"/>
      <c r="AW122" s="114"/>
      <c r="AX122" s="114"/>
      <c r="AY122" s="114"/>
      <c r="AZ122" s="114"/>
      <c r="BD122" s="2"/>
      <c r="BE122" s="2"/>
      <c r="BF122" s="86"/>
      <c r="BG122" s="115"/>
      <c r="BH122" s="115"/>
      <c r="BI122" s="115"/>
      <c r="BJ122" s="115"/>
      <c r="BK122" s="115"/>
      <c r="BO122" s="1"/>
      <c r="BP122" s="34"/>
      <c r="BQ122" s="114"/>
      <c r="BR122" s="114"/>
      <c r="BS122" s="114"/>
      <c r="BT122" s="114"/>
    </row>
    <row r="123" spans="2:72" x14ac:dyDescent="0.15">
      <c r="B123" s="68" t="s">
        <v>215</v>
      </c>
      <c r="G123" s="1"/>
      <c r="H123" s="34"/>
      <c r="K123" s="1"/>
      <c r="Q123" s="1"/>
      <c r="R123" s="34"/>
      <c r="U123" s="1"/>
      <c r="AA123" s="1"/>
      <c r="AB123" s="34"/>
      <c r="AE123" s="1"/>
      <c r="AK123" s="1"/>
      <c r="AL123" s="34"/>
      <c r="AO123" s="1"/>
      <c r="AU123" s="1"/>
      <c r="AV123" s="34"/>
      <c r="AY123" s="1"/>
      <c r="BD123" s="2"/>
      <c r="BE123" s="2"/>
      <c r="BF123" s="86"/>
      <c r="BO123" s="1"/>
      <c r="BP123" s="34"/>
      <c r="BS123" s="1"/>
    </row>
    <row r="124" spans="2:72" x14ac:dyDescent="0.15">
      <c r="B124" s="68" t="s">
        <v>206</v>
      </c>
      <c r="G124" s="1"/>
      <c r="H124" s="34"/>
      <c r="K124" s="1"/>
      <c r="Q124" s="1"/>
      <c r="R124" s="34"/>
      <c r="U124" s="1"/>
      <c r="AA124" s="1"/>
      <c r="AB124" s="34"/>
      <c r="AE124" s="1"/>
      <c r="AK124" s="1"/>
      <c r="AL124" s="34"/>
      <c r="AO124" s="1"/>
      <c r="AU124" s="1"/>
      <c r="AV124" s="34"/>
      <c r="AY124" s="1"/>
      <c r="BD124" s="2"/>
      <c r="BE124" s="2"/>
      <c r="BF124" s="86"/>
      <c r="BO124" s="1"/>
      <c r="BP124" s="34"/>
      <c r="BS124" s="1"/>
    </row>
    <row r="125" spans="2:72" x14ac:dyDescent="0.15">
      <c r="G125" s="1"/>
      <c r="H125" s="34"/>
      <c r="K125" s="1"/>
      <c r="Q125" s="1"/>
      <c r="R125" s="34"/>
      <c r="U125" s="1"/>
      <c r="AA125" s="1"/>
      <c r="AB125" s="34"/>
      <c r="AE125" s="1"/>
      <c r="AK125" s="1"/>
      <c r="AL125" s="34"/>
      <c r="AO125" s="1"/>
      <c r="AU125" s="1"/>
      <c r="AV125" s="34"/>
      <c r="AY125" s="1"/>
      <c r="BF125" s="34"/>
      <c r="BO125" s="1"/>
      <c r="BP125" s="34"/>
      <c r="BS125" s="1"/>
    </row>
    <row r="126" spans="2:72" ht="15.75" thickBot="1" x14ac:dyDescent="0.2">
      <c r="B126" s="60" t="s">
        <v>60</v>
      </c>
      <c r="G126" s="1"/>
      <c r="H126" s="34"/>
      <c r="K126" s="1"/>
      <c r="Q126" s="1"/>
      <c r="R126" s="34"/>
      <c r="U126" s="1"/>
      <c r="AA126" s="1"/>
      <c r="AB126" s="34"/>
      <c r="AE126" s="1"/>
      <c r="AK126" s="1"/>
      <c r="AL126" s="34"/>
      <c r="AO126" s="1"/>
      <c r="AU126" s="1"/>
      <c r="AV126" s="34"/>
      <c r="AY126" s="1"/>
      <c r="BF126" s="34"/>
      <c r="BO126" s="1"/>
      <c r="BP126" s="34"/>
      <c r="BR126" s="109"/>
      <c r="BS126" s="1"/>
    </row>
    <row r="127" spans="2:72" ht="16.5" x14ac:dyDescent="0.15">
      <c r="B127" s="1" t="s">
        <v>59</v>
      </c>
      <c r="D127" s="57" t="s">
        <v>262</v>
      </c>
      <c r="E127" s="57"/>
      <c r="F127" s="57"/>
      <c r="G127" s="57"/>
      <c r="H127" s="59"/>
      <c r="I127" s="57"/>
      <c r="J127" s="57"/>
      <c r="K127" s="57"/>
      <c r="L127" s="57"/>
      <c r="N127" s="57" t="str">
        <f>N91</f>
        <v>Fiscal 2015 （From Apr. 1, 2015 to Mar. 31, 2016）</v>
      </c>
      <c r="O127" s="57"/>
      <c r="P127" s="57"/>
      <c r="Q127" s="57"/>
      <c r="R127" s="59"/>
      <c r="S127" s="57"/>
      <c r="T127" s="57"/>
      <c r="U127" s="57"/>
      <c r="V127" s="57"/>
      <c r="X127" s="57" t="str">
        <f>X91</f>
        <v>Fiscal 2014 （From Apr. 1, 2014 to Mar. 31, 2015）</v>
      </c>
      <c r="Y127" s="57"/>
      <c r="Z127" s="57"/>
      <c r="AA127" s="57"/>
      <c r="AB127" s="59"/>
      <c r="AC127" s="57"/>
      <c r="AD127" s="57"/>
      <c r="AE127" s="57"/>
      <c r="AF127" s="57"/>
      <c r="AH127" s="271" t="str">
        <f>AH91</f>
        <v>Fiscal 2013 （From Apr. 1, 2013 to Mar. 31, 2014）</v>
      </c>
      <c r="AI127" s="271"/>
      <c r="AJ127" s="271"/>
      <c r="AK127" s="271"/>
      <c r="AL127" s="275"/>
      <c r="AM127" s="271"/>
      <c r="AN127" s="271"/>
      <c r="AO127" s="271"/>
      <c r="AP127" s="271"/>
      <c r="AR127" s="271" t="str">
        <f>AR5</f>
        <v>Fiscal 2012 （From Apr. 1, 2012 to Mar. 31, 2013）</v>
      </c>
      <c r="AS127" s="271"/>
      <c r="AT127" s="271"/>
      <c r="AU127" s="271"/>
      <c r="AV127" s="275"/>
      <c r="AW127" s="271"/>
      <c r="AX127" s="271"/>
      <c r="AY127" s="271"/>
      <c r="AZ127" s="271"/>
      <c r="BB127" s="54" t="s">
        <v>58</v>
      </c>
      <c r="BC127" s="54"/>
      <c r="BD127" s="54"/>
      <c r="BE127" s="54"/>
      <c r="BF127" s="58"/>
      <c r="BG127" s="54"/>
      <c r="BH127" s="54"/>
      <c r="BI127" s="54"/>
      <c r="BJ127" s="54"/>
      <c r="BK127" s="55"/>
      <c r="BL127" s="54" t="s">
        <v>57</v>
      </c>
      <c r="BM127" s="54"/>
      <c r="BN127" s="54"/>
      <c r="BO127" s="54"/>
      <c r="BP127" s="58"/>
      <c r="BQ127" s="54"/>
      <c r="BR127" s="54"/>
      <c r="BS127" s="54"/>
      <c r="BT127" s="54"/>
    </row>
    <row r="128" spans="2:72" s="2" customFormat="1" ht="3.75" customHeight="1" x14ac:dyDescent="0.15">
      <c r="D128" s="55"/>
      <c r="E128" s="55"/>
      <c r="F128" s="55"/>
      <c r="G128" s="55"/>
      <c r="H128" s="56"/>
      <c r="I128" s="55"/>
      <c r="J128" s="55"/>
      <c r="K128" s="55"/>
      <c r="L128" s="57"/>
      <c r="N128" s="55"/>
      <c r="O128" s="55"/>
      <c r="P128" s="55"/>
      <c r="Q128" s="55"/>
      <c r="R128" s="56"/>
      <c r="S128" s="55"/>
      <c r="T128" s="55"/>
      <c r="U128" s="55"/>
      <c r="V128" s="57"/>
      <c r="X128" s="55"/>
      <c r="Y128" s="55"/>
      <c r="Z128" s="55"/>
      <c r="AA128" s="55"/>
      <c r="AB128" s="56"/>
      <c r="AC128" s="55"/>
      <c r="AD128" s="55"/>
      <c r="AE128" s="55"/>
      <c r="AF128" s="57"/>
      <c r="AH128" s="55"/>
      <c r="AI128" s="55"/>
      <c r="AJ128" s="55"/>
      <c r="AK128" s="55"/>
      <c r="AL128" s="56"/>
      <c r="AM128" s="55"/>
      <c r="AN128" s="55"/>
      <c r="AO128" s="55"/>
      <c r="AP128" s="271"/>
      <c r="AR128" s="55"/>
      <c r="AS128" s="55"/>
      <c r="AT128" s="55"/>
      <c r="AU128" s="55"/>
      <c r="AV128" s="56"/>
      <c r="AW128" s="55"/>
      <c r="AX128" s="55"/>
      <c r="AY128" s="55"/>
      <c r="AZ128" s="271"/>
      <c r="BB128" s="55"/>
      <c r="BC128" s="55"/>
      <c r="BD128" s="55"/>
      <c r="BE128" s="55"/>
      <c r="BF128" s="56"/>
      <c r="BG128" s="55"/>
      <c r="BH128" s="55"/>
      <c r="BI128" s="55"/>
      <c r="BJ128" s="54"/>
      <c r="BK128" s="55"/>
      <c r="BL128" s="55"/>
      <c r="BM128" s="55"/>
      <c r="BN128" s="55"/>
      <c r="BO128" s="55"/>
      <c r="BP128" s="56"/>
      <c r="BQ128" s="55"/>
      <c r="BR128" s="55"/>
      <c r="BS128" s="55"/>
      <c r="BT128" s="54"/>
    </row>
    <row r="129" spans="2:73" x14ac:dyDescent="0.15">
      <c r="D129" s="51"/>
      <c r="E129" s="51"/>
      <c r="F129" s="49" t="s">
        <v>17</v>
      </c>
      <c r="G129" s="1"/>
      <c r="H129" s="50"/>
      <c r="I129" s="49"/>
      <c r="J129" s="49" t="s">
        <v>16</v>
      </c>
      <c r="K129" s="1"/>
      <c r="L129" s="53" t="s">
        <v>15</v>
      </c>
      <c r="N129" s="51"/>
      <c r="O129" s="51"/>
      <c r="P129" s="49" t="s">
        <v>17</v>
      </c>
      <c r="Q129" s="1"/>
      <c r="R129" s="50"/>
      <c r="S129" s="49"/>
      <c r="T129" s="49" t="s">
        <v>16</v>
      </c>
      <c r="U129" s="1"/>
      <c r="V129" s="53" t="s">
        <v>15</v>
      </c>
      <c r="X129" s="51"/>
      <c r="Y129" s="51"/>
      <c r="Z129" s="49" t="s">
        <v>17</v>
      </c>
      <c r="AA129" s="1"/>
      <c r="AB129" s="50"/>
      <c r="AC129" s="49"/>
      <c r="AD129" s="49" t="s">
        <v>16</v>
      </c>
      <c r="AE129" s="1"/>
      <c r="AF129" s="53" t="s">
        <v>15</v>
      </c>
      <c r="AH129" s="51"/>
      <c r="AI129" s="51"/>
      <c r="AJ129" s="49" t="s">
        <v>17</v>
      </c>
      <c r="AK129" s="1"/>
      <c r="AL129" s="50"/>
      <c r="AM129" s="49"/>
      <c r="AN129" s="49" t="s">
        <v>16</v>
      </c>
      <c r="AO129" s="1"/>
      <c r="AP129" s="272" t="s">
        <v>15</v>
      </c>
      <c r="AR129" s="51"/>
      <c r="AS129" s="51"/>
      <c r="AT129" s="49" t="s">
        <v>17</v>
      </c>
      <c r="AU129" s="1"/>
      <c r="AV129" s="50"/>
      <c r="AW129" s="49"/>
      <c r="AX129" s="49" t="s">
        <v>16</v>
      </c>
      <c r="AY129" s="1"/>
      <c r="AZ129" s="272" t="s">
        <v>15</v>
      </c>
      <c r="BB129" s="51"/>
      <c r="BC129" s="51"/>
      <c r="BD129" s="49" t="s">
        <v>17</v>
      </c>
      <c r="BF129" s="50"/>
      <c r="BG129" s="49"/>
      <c r="BH129" s="49" t="s">
        <v>16</v>
      </c>
      <c r="BJ129" s="48" t="s">
        <v>15</v>
      </c>
      <c r="BK129" s="52"/>
      <c r="BL129" s="51"/>
      <c r="BM129" s="51"/>
      <c r="BN129" s="49" t="s">
        <v>17</v>
      </c>
      <c r="BO129" s="1"/>
      <c r="BP129" s="50"/>
      <c r="BQ129" s="49"/>
      <c r="BR129" s="49" t="s">
        <v>16</v>
      </c>
      <c r="BS129" s="1"/>
      <c r="BT129" s="48" t="s">
        <v>15</v>
      </c>
    </row>
    <row r="130" spans="2:73" s="42" customFormat="1" ht="12" x14ac:dyDescent="0.15">
      <c r="D130" s="42" t="s">
        <v>14</v>
      </c>
      <c r="E130" s="42" t="s">
        <v>13</v>
      </c>
      <c r="F130" s="44"/>
      <c r="H130" s="45" t="s">
        <v>12</v>
      </c>
      <c r="I130" s="42" t="s">
        <v>11</v>
      </c>
      <c r="J130" s="44"/>
      <c r="L130" s="47"/>
      <c r="N130" s="42" t="s">
        <v>14</v>
      </c>
      <c r="O130" s="42" t="s">
        <v>13</v>
      </c>
      <c r="P130" s="44"/>
      <c r="R130" s="45" t="s">
        <v>12</v>
      </c>
      <c r="S130" s="42" t="s">
        <v>11</v>
      </c>
      <c r="T130" s="44"/>
      <c r="V130" s="47"/>
      <c r="X130" s="42" t="s">
        <v>14</v>
      </c>
      <c r="Y130" s="42" t="s">
        <v>13</v>
      </c>
      <c r="Z130" s="44"/>
      <c r="AB130" s="45" t="s">
        <v>12</v>
      </c>
      <c r="AC130" s="42" t="s">
        <v>11</v>
      </c>
      <c r="AD130" s="44"/>
      <c r="AF130" s="47"/>
      <c r="AH130" s="42" t="s">
        <v>14</v>
      </c>
      <c r="AI130" s="42" t="s">
        <v>13</v>
      </c>
      <c r="AJ130" s="44"/>
      <c r="AL130" s="45" t="s">
        <v>12</v>
      </c>
      <c r="AM130" s="42" t="s">
        <v>11</v>
      </c>
      <c r="AN130" s="44"/>
      <c r="AP130" s="273"/>
      <c r="AR130" s="42" t="s">
        <v>14</v>
      </c>
      <c r="AS130" s="42" t="s">
        <v>13</v>
      </c>
      <c r="AT130" s="44"/>
      <c r="AV130" s="45" t="s">
        <v>56</v>
      </c>
      <c r="AW130" s="42" t="s">
        <v>55</v>
      </c>
      <c r="AX130" s="44"/>
      <c r="AZ130" s="273"/>
      <c r="BB130" s="42" t="s">
        <v>14</v>
      </c>
      <c r="BC130" s="42" t="s">
        <v>13</v>
      </c>
      <c r="BD130" s="44"/>
      <c r="BF130" s="45" t="s">
        <v>56</v>
      </c>
      <c r="BG130" s="42" t="s">
        <v>55</v>
      </c>
      <c r="BH130" s="44"/>
      <c r="BJ130" s="43"/>
      <c r="BK130" s="46"/>
      <c r="BL130" s="42" t="s">
        <v>14</v>
      </c>
      <c r="BM130" s="42" t="s">
        <v>13</v>
      </c>
      <c r="BN130" s="44"/>
      <c r="BP130" s="45" t="s">
        <v>56</v>
      </c>
      <c r="BQ130" s="42" t="s">
        <v>55</v>
      </c>
      <c r="BR130" s="44"/>
      <c r="BT130" s="43"/>
    </row>
    <row r="131" spans="2:73" s="35" customFormat="1" ht="24" customHeight="1" x14ac:dyDescent="0.15">
      <c r="D131" s="35" t="s">
        <v>253</v>
      </c>
      <c r="E131" s="35" t="str">
        <f>E95</f>
        <v>Jul. 1, 2016-
 Sep. 30, 2016</v>
      </c>
      <c r="F131" s="37" t="s">
        <v>255</v>
      </c>
      <c r="H131" s="38" t="s">
        <v>256</v>
      </c>
      <c r="I131" s="35" t="str">
        <f>I95</f>
        <v>Jan 1, 2017-
 Mar. 31, 2017</v>
      </c>
      <c r="J131" s="37" t="str">
        <f>J95</f>
        <v>Oct. 1, 2016-
　Mar. 31, 2017</v>
      </c>
      <c r="L131" s="40" t="str">
        <f>L95</f>
        <v>Apr. 1, 2016-
　Mar. 31, 2017</v>
      </c>
      <c r="N131" s="35" t="str">
        <f>N95</f>
        <v>Apr. 1, 2015-
 Jun. 30, 2015</v>
      </c>
      <c r="O131" s="35" t="str">
        <f>O95</f>
        <v>Jul. 1, 2015-
 Sep. 30, 2015</v>
      </c>
      <c r="P131" s="37" t="str">
        <f>P95</f>
        <v>Apr. 1, 2015-
 Sep. 30, 2015</v>
      </c>
      <c r="R131" s="38" t="str">
        <f>R95</f>
        <v>Oct. 1, 2015-
 Dec. 31, 2015</v>
      </c>
      <c r="S131" s="35" t="str">
        <f>S95</f>
        <v>Jan 1, 2016-
 Mar. 31, 2016</v>
      </c>
      <c r="T131" s="37" t="str">
        <f>T95</f>
        <v>Oct. 1, 2015-
　Mar. 31, 2016</v>
      </c>
      <c r="V131" s="40" t="str">
        <f>V95</f>
        <v>Apr. 1, 2015-
　Mar. 31, 2016</v>
      </c>
      <c r="X131" s="35" t="str">
        <f>X95</f>
        <v>Apr. 1, 2014-
 Jun. 30, 2014</v>
      </c>
      <c r="Y131" s="35" t="str">
        <f>Y95</f>
        <v>Jul. 1, 2014-
 Sep. 30, 2014</v>
      </c>
      <c r="Z131" s="37" t="str">
        <f>Z95</f>
        <v>Apr. 1, 2014-
 Sep. 30, 2014</v>
      </c>
      <c r="AB131" s="38" t="str">
        <f>AB95</f>
        <v>Oct. 1, 2014-
 Dec. 31, 2014</v>
      </c>
      <c r="AC131" s="35" t="str">
        <f>AC95</f>
        <v>Jan 1, 2015-
 Mar. 31, 2015</v>
      </c>
      <c r="AD131" s="37" t="str">
        <f>AD95</f>
        <v>Oct. 1, 2014-
　Mar. 31, 2015</v>
      </c>
      <c r="AF131" s="40" t="str">
        <f>AF95</f>
        <v>Apr. 1, 2014-
　Mar. 31, 2015</v>
      </c>
      <c r="AH131" s="35" t="str">
        <f>AH95</f>
        <v>Apr. 1, 2013-
 Jun. 30, 2013</v>
      </c>
      <c r="AI131" s="35" t="str">
        <f>AI95</f>
        <v>Jul. 1, 2013-
 Sep. 30, 2013</v>
      </c>
      <c r="AJ131" s="37" t="str">
        <f>AJ95</f>
        <v>Apr. 1, 2013-
 Sep. 30, 2013</v>
      </c>
      <c r="AL131" s="38" t="str">
        <f>AL95</f>
        <v>Oct. 1, 2013-
 Dec. 31, 2013</v>
      </c>
      <c r="AM131" s="35" t="str">
        <f>AM95</f>
        <v>Jan 1, 2014-
 Mar. 31, 2014</v>
      </c>
      <c r="AN131" s="37" t="str">
        <f>AN95</f>
        <v>Oct. 1, 2013-
　Mar. 31, 2014</v>
      </c>
      <c r="AP131" s="274" t="str">
        <f>AP95</f>
        <v>Apr. 1, 2013-
　Mar. 31, 2014</v>
      </c>
      <c r="AR131" s="35" t="s">
        <v>54</v>
      </c>
      <c r="AS131" s="35" t="s">
        <v>53</v>
      </c>
      <c r="AT131" s="37" t="s">
        <v>52</v>
      </c>
      <c r="AV131" s="38" t="s">
        <v>51</v>
      </c>
      <c r="AW131" s="35" t="s">
        <v>50</v>
      </c>
      <c r="AX131" s="37" t="s">
        <v>49</v>
      </c>
      <c r="AZ131" s="274" t="s">
        <v>48</v>
      </c>
      <c r="BB131" s="35" t="s">
        <v>47</v>
      </c>
      <c r="BC131" s="35" t="s">
        <v>46</v>
      </c>
      <c r="BD131" s="37" t="s">
        <v>45</v>
      </c>
      <c r="BF131" s="38" t="s">
        <v>44</v>
      </c>
      <c r="BG131" s="35" t="s">
        <v>43</v>
      </c>
      <c r="BH131" s="37" t="s">
        <v>42</v>
      </c>
      <c r="BJ131" s="36" t="s">
        <v>41</v>
      </c>
      <c r="BK131" s="39"/>
      <c r="BL131" s="35" t="s">
        <v>40</v>
      </c>
      <c r="BM131" s="35" t="s">
        <v>39</v>
      </c>
      <c r="BN131" s="37" t="s">
        <v>38</v>
      </c>
      <c r="BP131" s="38" t="s">
        <v>37</v>
      </c>
      <c r="BQ131" s="35" t="s">
        <v>36</v>
      </c>
      <c r="BR131" s="37" t="s">
        <v>35</v>
      </c>
      <c r="BT131" s="36" t="s">
        <v>34</v>
      </c>
    </row>
    <row r="132" spans="2:73" ht="5.0999999999999996" customHeight="1" x14ac:dyDescent="0.15">
      <c r="G132" s="1"/>
      <c r="H132" s="34"/>
      <c r="K132" s="1"/>
      <c r="Q132" s="1"/>
      <c r="R132" s="34"/>
      <c r="U132" s="1"/>
      <c r="AA132" s="1"/>
      <c r="AB132" s="34"/>
      <c r="AE132" s="1"/>
      <c r="AK132" s="1"/>
      <c r="AL132" s="34"/>
      <c r="AO132" s="1"/>
      <c r="AU132" s="1"/>
      <c r="AV132" s="34"/>
      <c r="AY132" s="1"/>
      <c r="BF132" s="34"/>
      <c r="BO132" s="1"/>
      <c r="BP132" s="34"/>
      <c r="BS132" s="1"/>
    </row>
    <row r="133" spans="2:73" ht="13.5" customHeight="1" thickBot="1" x14ac:dyDescent="0.2">
      <c r="B133" s="109" t="s">
        <v>33</v>
      </c>
      <c r="C133" s="109"/>
      <c r="D133" s="108">
        <v>42.5</v>
      </c>
      <c r="E133" s="111">
        <f t="shared" ref="E133:E147" si="44">+F133-D133</f>
        <v>28.5</v>
      </c>
      <c r="F133" s="107">
        <v>71</v>
      </c>
      <c r="G133" s="113"/>
      <c r="H133" s="107">
        <v>120.4</v>
      </c>
      <c r="I133" s="107">
        <f t="shared" ref="I133:I147" si="45">J133-H133</f>
        <v>142.20000000000002</v>
      </c>
      <c r="J133" s="107">
        <f t="shared" ref="J133:J147" si="46">L133-F133</f>
        <v>262.60000000000002</v>
      </c>
      <c r="K133" s="107"/>
      <c r="L133" s="107">
        <v>333.6</v>
      </c>
      <c r="M133" s="109"/>
      <c r="N133" s="108">
        <v>97</v>
      </c>
      <c r="O133" s="111">
        <f t="shared" ref="O133:O147" si="47">+P133-N133</f>
        <v>-124.7</v>
      </c>
      <c r="P133" s="107">
        <v>-27.7</v>
      </c>
      <c r="Q133" s="113"/>
      <c r="R133" s="107">
        <v>-25.2</v>
      </c>
      <c r="S133" s="107">
        <f t="shared" ref="S133:S147" si="48">T133-R133</f>
        <v>44.3</v>
      </c>
      <c r="T133" s="107">
        <f t="shared" ref="T133:T147" si="49">V133-P133</f>
        <v>19.100000000000001</v>
      </c>
      <c r="U133" s="107"/>
      <c r="V133" s="107">
        <v>-8.6</v>
      </c>
      <c r="W133" s="109"/>
      <c r="X133" s="108">
        <v>14.9</v>
      </c>
      <c r="Y133" s="111">
        <v>27.1</v>
      </c>
      <c r="Z133" s="107">
        <v>42</v>
      </c>
      <c r="AA133" s="113"/>
      <c r="AB133" s="107">
        <v>-213.5</v>
      </c>
      <c r="AC133" s="107">
        <f t="shared" ref="AC133:AC147" si="50">AD133-AB133</f>
        <v>21.400000000000006</v>
      </c>
      <c r="AD133" s="107">
        <f t="shared" ref="AD133:AD147" si="51">AF133-Z133</f>
        <v>-192.1</v>
      </c>
      <c r="AE133" s="107"/>
      <c r="AF133" s="107">
        <v>-150.1</v>
      </c>
      <c r="AG133" s="109"/>
      <c r="AH133" s="108">
        <v>72.5</v>
      </c>
      <c r="AI133" s="107">
        <v>103.6</v>
      </c>
      <c r="AJ133" s="107">
        <v>176.1</v>
      </c>
      <c r="AK133" s="113"/>
      <c r="AL133" s="107">
        <v>79.801000000000016</v>
      </c>
      <c r="AM133" s="107">
        <v>46.39899999999998</v>
      </c>
      <c r="AN133" s="107">
        <v>126.2</v>
      </c>
      <c r="AO133" s="107"/>
      <c r="AP133" s="107">
        <v>302.3</v>
      </c>
      <c r="AQ133" s="109"/>
      <c r="AR133" s="108">
        <v>-38.299999999999997</v>
      </c>
      <c r="AS133" s="107">
        <v>117.9</v>
      </c>
      <c r="AT133" s="107">
        <v>79.599999999999994</v>
      </c>
      <c r="AU133" s="113"/>
      <c r="AV133" s="107">
        <v>108.2</v>
      </c>
      <c r="AW133" s="107">
        <v>140.5</v>
      </c>
      <c r="AX133" s="107">
        <v>248.7</v>
      </c>
      <c r="AY133" s="107"/>
      <c r="AZ133" s="107">
        <v>328.3</v>
      </c>
      <c r="BA133" s="111"/>
      <c r="BB133" s="110">
        <v>145.1</v>
      </c>
      <c r="BC133" s="105">
        <v>93.6</v>
      </c>
      <c r="BD133" s="105">
        <v>238.7</v>
      </c>
      <c r="BE133" s="113"/>
      <c r="BF133" s="107">
        <v>49</v>
      </c>
      <c r="BG133" s="105">
        <v>120.1</v>
      </c>
      <c r="BH133" s="105">
        <v>169.1</v>
      </c>
      <c r="BI133" s="105">
        <v>0</v>
      </c>
      <c r="BJ133" s="105">
        <v>407.8</v>
      </c>
      <c r="BK133" s="74"/>
      <c r="BL133" s="111">
        <v>59.125</v>
      </c>
      <c r="BM133" s="111">
        <v>56.001999999999995</v>
      </c>
      <c r="BN133" s="111">
        <v>115.127</v>
      </c>
      <c r="BO133" s="112"/>
      <c r="BP133" s="111">
        <v>117.82199999999997</v>
      </c>
      <c r="BQ133" s="110">
        <v>180.751</v>
      </c>
      <c r="BR133" s="110">
        <v>298.57299999999998</v>
      </c>
      <c r="BS133" s="110"/>
      <c r="BT133" s="110">
        <v>413.7</v>
      </c>
      <c r="BU133" s="61"/>
    </row>
    <row r="134" spans="2:73" ht="13.5" customHeight="1" thickBot="1" x14ac:dyDescent="0.2">
      <c r="B134" s="109" t="s">
        <v>32</v>
      </c>
      <c r="C134" s="109"/>
      <c r="D134" s="108">
        <v>33</v>
      </c>
      <c r="E134" s="103">
        <f t="shared" si="44"/>
        <v>29.299999999999997</v>
      </c>
      <c r="F134" s="87">
        <v>62.3</v>
      </c>
      <c r="G134" s="106"/>
      <c r="H134" s="87">
        <v>74.7</v>
      </c>
      <c r="I134" s="87">
        <f t="shared" si="45"/>
        <v>56.600000000000009</v>
      </c>
      <c r="J134" s="87">
        <f t="shared" si="46"/>
        <v>131.30000000000001</v>
      </c>
      <c r="K134" s="87"/>
      <c r="L134" s="87">
        <v>193.6</v>
      </c>
      <c r="M134" s="109"/>
      <c r="N134" s="108">
        <v>82.5</v>
      </c>
      <c r="O134" s="103">
        <f t="shared" si="47"/>
        <v>8.5</v>
      </c>
      <c r="P134" s="87">
        <v>91</v>
      </c>
      <c r="Q134" s="106"/>
      <c r="R134" s="87">
        <v>67.7</v>
      </c>
      <c r="S134" s="87">
        <f t="shared" si="48"/>
        <v>102.19999999999997</v>
      </c>
      <c r="T134" s="87">
        <f t="shared" si="49"/>
        <v>169.89999999999998</v>
      </c>
      <c r="U134" s="87"/>
      <c r="V134" s="87">
        <v>260.89999999999998</v>
      </c>
      <c r="W134" s="109"/>
      <c r="X134" s="108">
        <v>12.9</v>
      </c>
      <c r="Y134" s="103">
        <v>58.7</v>
      </c>
      <c r="Z134" s="87">
        <v>71.599999999999994</v>
      </c>
      <c r="AA134" s="106"/>
      <c r="AB134" s="87">
        <v>48.9</v>
      </c>
      <c r="AC134" s="87">
        <f t="shared" si="50"/>
        <v>134.69999999999999</v>
      </c>
      <c r="AD134" s="87">
        <f t="shared" si="51"/>
        <v>183.6</v>
      </c>
      <c r="AE134" s="87"/>
      <c r="AF134" s="87">
        <v>255.2</v>
      </c>
      <c r="AG134" s="109"/>
      <c r="AH134" s="108">
        <v>41.7</v>
      </c>
      <c r="AI134" s="107">
        <v>69.8</v>
      </c>
      <c r="AJ134" s="87">
        <v>111.5</v>
      </c>
      <c r="AK134" s="106"/>
      <c r="AL134" s="87">
        <v>47.3</v>
      </c>
      <c r="AM134" s="87">
        <v>24.2</v>
      </c>
      <c r="AN134" s="87">
        <v>71.5</v>
      </c>
      <c r="AO134" s="87"/>
      <c r="AP134" s="87">
        <v>183</v>
      </c>
      <c r="AQ134" s="109"/>
      <c r="AR134" s="108">
        <v>39.200000000000003</v>
      </c>
      <c r="AS134" s="107">
        <v>86.4</v>
      </c>
      <c r="AT134" s="87">
        <v>125.6</v>
      </c>
      <c r="AU134" s="106"/>
      <c r="AV134" s="87">
        <v>76.3</v>
      </c>
      <c r="AW134" s="87">
        <v>69.099999999999994</v>
      </c>
      <c r="AX134" s="87">
        <v>145.4</v>
      </c>
      <c r="AY134" s="87"/>
      <c r="AZ134" s="87">
        <v>271</v>
      </c>
      <c r="BA134" s="103"/>
      <c r="BB134" s="74">
        <v>56.2</v>
      </c>
      <c r="BC134" s="74">
        <v>107.7</v>
      </c>
      <c r="BD134" s="74">
        <v>163.9</v>
      </c>
      <c r="BE134" s="106"/>
      <c r="BF134" s="87">
        <v>50.3</v>
      </c>
      <c r="BG134" s="105">
        <v>77.099999999999994</v>
      </c>
      <c r="BH134" s="105">
        <v>127.4</v>
      </c>
      <c r="BI134" s="105">
        <v>0</v>
      </c>
      <c r="BJ134" s="105">
        <v>291.3</v>
      </c>
      <c r="BK134" s="74"/>
      <c r="BL134" s="103">
        <v>59.471000000000004</v>
      </c>
      <c r="BM134" s="103">
        <v>91.155999999999992</v>
      </c>
      <c r="BN134" s="103">
        <v>150.62700000000001</v>
      </c>
      <c r="BO134" s="104"/>
      <c r="BP134" s="103">
        <v>98.073000000000008</v>
      </c>
      <c r="BQ134" s="70">
        <v>107.4</v>
      </c>
      <c r="BR134" s="70">
        <v>205.47300000000001</v>
      </c>
      <c r="BS134" s="70"/>
      <c r="BT134" s="70">
        <v>356.1</v>
      </c>
      <c r="BU134" s="61"/>
    </row>
    <row r="135" spans="2:73" ht="13.5" customHeight="1" x14ac:dyDescent="0.15">
      <c r="B135" s="28" t="s">
        <v>31</v>
      </c>
      <c r="C135" s="24"/>
      <c r="D135" s="102">
        <v>37.4</v>
      </c>
      <c r="E135" s="97">
        <f t="shared" si="44"/>
        <v>14.800000000000004</v>
      </c>
      <c r="F135" s="99">
        <v>52.2</v>
      </c>
      <c r="G135" s="100"/>
      <c r="H135" s="99">
        <v>87.6</v>
      </c>
      <c r="I135" s="99">
        <f t="shared" si="45"/>
        <v>103.00000000000003</v>
      </c>
      <c r="J135" s="99">
        <f t="shared" si="46"/>
        <v>190.60000000000002</v>
      </c>
      <c r="K135" s="99"/>
      <c r="L135" s="99">
        <v>242.8</v>
      </c>
      <c r="M135" s="24"/>
      <c r="N135" s="102">
        <v>60.3</v>
      </c>
      <c r="O135" s="97">
        <f t="shared" si="47"/>
        <v>-132.69999999999999</v>
      </c>
      <c r="P135" s="99">
        <v>-72.400000000000006</v>
      </c>
      <c r="Q135" s="100"/>
      <c r="R135" s="99">
        <v>-43.1</v>
      </c>
      <c r="S135" s="99">
        <f t="shared" si="48"/>
        <v>18.400000000000013</v>
      </c>
      <c r="T135" s="99">
        <f t="shared" si="49"/>
        <v>-24.699999999999989</v>
      </c>
      <c r="U135" s="99"/>
      <c r="V135" s="99">
        <v>-97.1</v>
      </c>
      <c r="W135" s="24"/>
      <c r="X135" s="102">
        <v>-24.3</v>
      </c>
      <c r="Y135" s="97">
        <v>-11</v>
      </c>
      <c r="Z135" s="99">
        <v>-35.299999999999997</v>
      </c>
      <c r="AA135" s="100"/>
      <c r="AB135" s="99">
        <v>34.200000000000003</v>
      </c>
      <c r="AC135" s="99">
        <f t="shared" si="50"/>
        <v>-333.5</v>
      </c>
      <c r="AD135" s="99">
        <f t="shared" si="51"/>
        <v>-299.3</v>
      </c>
      <c r="AE135" s="99"/>
      <c r="AF135" s="99">
        <v>-334.6</v>
      </c>
      <c r="AG135" s="24"/>
      <c r="AH135" s="102">
        <v>26.1</v>
      </c>
      <c r="AI135" s="99">
        <v>65.3</v>
      </c>
      <c r="AJ135" s="99">
        <v>91.4</v>
      </c>
      <c r="AK135" s="100"/>
      <c r="AL135" s="99">
        <v>21.171000000000003</v>
      </c>
      <c r="AM135" s="99">
        <v>-4.371000000000004</v>
      </c>
      <c r="AN135" s="99">
        <v>16.8</v>
      </c>
      <c r="AO135" s="99"/>
      <c r="AP135" s="99">
        <v>108.2</v>
      </c>
      <c r="AQ135" s="24"/>
      <c r="AR135" s="102">
        <v>-90.9</v>
      </c>
      <c r="AS135" s="99">
        <v>81.3</v>
      </c>
      <c r="AT135" s="99">
        <v>-9.6</v>
      </c>
      <c r="AU135" s="100"/>
      <c r="AV135" s="99">
        <v>70.599999999999994</v>
      </c>
      <c r="AW135" s="99">
        <v>100.6</v>
      </c>
      <c r="AX135" s="99">
        <v>171.2</v>
      </c>
      <c r="AY135" s="99"/>
      <c r="AZ135" s="99">
        <v>161.6</v>
      </c>
      <c r="BA135" s="97"/>
      <c r="BB135" s="96">
        <v>100.9</v>
      </c>
      <c r="BC135" s="101">
        <v>41.6</v>
      </c>
      <c r="BD135" s="101">
        <v>142.5</v>
      </c>
      <c r="BE135" s="100"/>
      <c r="BF135" s="99">
        <v>16.7</v>
      </c>
      <c r="BG135" s="76">
        <v>73.3</v>
      </c>
      <c r="BH135" s="76">
        <v>90</v>
      </c>
      <c r="BI135" s="76">
        <v>0</v>
      </c>
      <c r="BJ135" s="76">
        <v>232.5</v>
      </c>
      <c r="BK135" s="74"/>
      <c r="BL135" s="97">
        <v>16.114999999999998</v>
      </c>
      <c r="BM135" s="97">
        <v>26.684999999999999</v>
      </c>
      <c r="BN135" s="97">
        <v>42.8</v>
      </c>
      <c r="BO135" s="98"/>
      <c r="BP135" s="97">
        <v>77.099999999999994</v>
      </c>
      <c r="BQ135" s="96">
        <v>133.79999999999998</v>
      </c>
      <c r="BR135" s="96">
        <v>210.89999999999998</v>
      </c>
      <c r="BS135" s="96"/>
      <c r="BT135" s="96">
        <v>253.7</v>
      </c>
      <c r="BU135" s="61"/>
    </row>
    <row r="136" spans="2:73" ht="13.5" customHeight="1" x14ac:dyDescent="0.15">
      <c r="B136" s="1" t="s">
        <v>30</v>
      </c>
      <c r="D136" s="16">
        <v>7.5</v>
      </c>
      <c r="E136" s="34">
        <f t="shared" si="44"/>
        <v>2.1999999999999993</v>
      </c>
      <c r="F136" s="86">
        <v>9.6999999999999993</v>
      </c>
      <c r="G136" s="85"/>
      <c r="H136" s="86">
        <v>21.9</v>
      </c>
      <c r="I136" s="86">
        <f t="shared" si="45"/>
        <v>-2.2999999999999972</v>
      </c>
      <c r="J136" s="86">
        <f t="shared" si="46"/>
        <v>19.600000000000001</v>
      </c>
      <c r="K136" s="86"/>
      <c r="L136" s="86">
        <v>29.3</v>
      </c>
      <c r="N136" s="16">
        <v>24.5</v>
      </c>
      <c r="O136" s="34">
        <f t="shared" si="47"/>
        <v>-12.8</v>
      </c>
      <c r="P136" s="86">
        <v>11.7</v>
      </c>
      <c r="Q136" s="85"/>
      <c r="R136" s="86">
        <v>29.1</v>
      </c>
      <c r="S136" s="86">
        <f t="shared" si="48"/>
        <v>48.29999999999999</v>
      </c>
      <c r="T136" s="86">
        <f t="shared" si="49"/>
        <v>77.399999999999991</v>
      </c>
      <c r="U136" s="86"/>
      <c r="V136" s="86">
        <v>89.1</v>
      </c>
      <c r="X136" s="16">
        <v>-24.2</v>
      </c>
      <c r="Y136" s="34">
        <v>10.199999999999999</v>
      </c>
      <c r="Z136" s="86">
        <v>-14</v>
      </c>
      <c r="AA136" s="85"/>
      <c r="AB136" s="86">
        <v>3.7</v>
      </c>
      <c r="AC136" s="86">
        <f t="shared" si="50"/>
        <v>67.399999999999991</v>
      </c>
      <c r="AD136" s="86">
        <f t="shared" si="51"/>
        <v>71.099999999999994</v>
      </c>
      <c r="AE136" s="86"/>
      <c r="AF136" s="86">
        <v>57.1</v>
      </c>
      <c r="AH136" s="16">
        <v>-25.7</v>
      </c>
      <c r="AI136" s="87">
        <v>13.1</v>
      </c>
      <c r="AJ136" s="86">
        <v>-12.6</v>
      </c>
      <c r="AK136" s="85"/>
      <c r="AL136" s="86">
        <v>-27</v>
      </c>
      <c r="AM136" s="86">
        <v>-37.9</v>
      </c>
      <c r="AN136" s="86">
        <v>-64.900000000000006</v>
      </c>
      <c r="AO136" s="86"/>
      <c r="AP136" s="86">
        <v>-77.5</v>
      </c>
      <c r="AR136" s="16">
        <v>-17.399999999999999</v>
      </c>
      <c r="AS136" s="87">
        <v>41.3</v>
      </c>
      <c r="AT136" s="86">
        <v>23.9</v>
      </c>
      <c r="AU136" s="85"/>
      <c r="AV136" s="86">
        <v>27.7</v>
      </c>
      <c r="AW136" s="86">
        <v>4.5</v>
      </c>
      <c r="AX136" s="86">
        <v>32.200000000000003</v>
      </c>
      <c r="AY136" s="86"/>
      <c r="AZ136" s="86">
        <v>56.1</v>
      </c>
      <c r="BA136" s="34"/>
      <c r="BB136" s="67">
        <v>1.5</v>
      </c>
      <c r="BC136" s="69">
        <v>43.4</v>
      </c>
      <c r="BD136" s="69">
        <v>44.9</v>
      </c>
      <c r="BE136" s="85"/>
      <c r="BF136" s="86">
        <v>10.3</v>
      </c>
      <c r="BG136" s="74">
        <v>19.399999999999999</v>
      </c>
      <c r="BH136" s="74">
        <v>29.7</v>
      </c>
      <c r="BI136" s="74">
        <v>0</v>
      </c>
      <c r="BJ136" s="74">
        <v>74.599999999999994</v>
      </c>
      <c r="BK136" s="74"/>
      <c r="BL136" s="34">
        <v>16.154</v>
      </c>
      <c r="BM136" s="34">
        <v>60.846000000000004</v>
      </c>
      <c r="BN136" s="34">
        <v>77</v>
      </c>
      <c r="BO136" s="83"/>
      <c r="BP136" s="34">
        <v>47.6</v>
      </c>
      <c r="BQ136" s="67">
        <v>44.599999999999987</v>
      </c>
      <c r="BR136" s="67">
        <v>92.199999999999989</v>
      </c>
      <c r="BS136" s="67"/>
      <c r="BT136" s="67">
        <v>169.2</v>
      </c>
      <c r="BU136" s="61"/>
    </row>
    <row r="137" spans="2:73" ht="13.5" customHeight="1" x14ac:dyDescent="0.15">
      <c r="B137" s="1" t="s">
        <v>29</v>
      </c>
      <c r="D137" s="16">
        <v>19.7</v>
      </c>
      <c r="E137" s="34">
        <f t="shared" si="44"/>
        <v>12.3</v>
      </c>
      <c r="F137" s="86">
        <v>32</v>
      </c>
      <c r="G137" s="85"/>
      <c r="H137" s="86">
        <v>20</v>
      </c>
      <c r="I137" s="86">
        <f t="shared" si="45"/>
        <v>27.200000000000003</v>
      </c>
      <c r="J137" s="86">
        <f t="shared" si="46"/>
        <v>47.2</v>
      </c>
      <c r="K137" s="86"/>
      <c r="L137" s="86">
        <v>79.2</v>
      </c>
      <c r="N137" s="16">
        <v>21.3</v>
      </c>
      <c r="O137" s="34">
        <f t="shared" si="47"/>
        <v>11.2</v>
      </c>
      <c r="P137" s="86">
        <v>32.5</v>
      </c>
      <c r="Q137" s="85"/>
      <c r="R137" s="86">
        <v>19.3</v>
      </c>
      <c r="S137" s="86">
        <f t="shared" si="48"/>
        <v>25.799999999999994</v>
      </c>
      <c r="T137" s="86">
        <f t="shared" si="49"/>
        <v>45.099999999999994</v>
      </c>
      <c r="U137" s="86"/>
      <c r="V137" s="86">
        <v>77.599999999999994</v>
      </c>
      <c r="X137" s="16">
        <v>-1.9</v>
      </c>
      <c r="Y137" s="34">
        <v>11.1</v>
      </c>
      <c r="Z137" s="86">
        <v>9.1999999999999993</v>
      </c>
      <c r="AA137" s="85"/>
      <c r="AB137" s="86">
        <v>0</v>
      </c>
      <c r="AC137" s="86">
        <f t="shared" si="50"/>
        <v>5.9</v>
      </c>
      <c r="AD137" s="86">
        <f t="shared" si="51"/>
        <v>5.9</v>
      </c>
      <c r="AE137" s="86"/>
      <c r="AF137" s="86">
        <v>15.1</v>
      </c>
      <c r="AH137" s="16">
        <v>22.4</v>
      </c>
      <c r="AI137" s="87">
        <v>19.399999999999999</v>
      </c>
      <c r="AJ137" s="86">
        <v>41.8</v>
      </c>
      <c r="AK137" s="85"/>
      <c r="AL137" s="86">
        <v>16.600000000000001</v>
      </c>
      <c r="AM137" s="86">
        <v>11.2</v>
      </c>
      <c r="AN137" s="86">
        <v>27.8</v>
      </c>
      <c r="AO137" s="86"/>
      <c r="AP137" s="86">
        <v>69.599999999999994</v>
      </c>
      <c r="AR137" s="16">
        <v>3.1</v>
      </c>
      <c r="AS137" s="87">
        <v>6.7</v>
      </c>
      <c r="AT137" s="86">
        <v>9.8000000000000007</v>
      </c>
      <c r="AU137" s="85"/>
      <c r="AV137" s="86">
        <v>11.4</v>
      </c>
      <c r="AW137" s="86">
        <v>25.5</v>
      </c>
      <c r="AX137" s="86">
        <v>36.9</v>
      </c>
      <c r="AY137" s="86"/>
      <c r="AZ137" s="86">
        <v>46.7</v>
      </c>
      <c r="BA137" s="34"/>
      <c r="BB137" s="67">
        <v>11.8</v>
      </c>
      <c r="BC137" s="69">
        <v>12.6</v>
      </c>
      <c r="BD137" s="69">
        <v>24.4</v>
      </c>
      <c r="BE137" s="85"/>
      <c r="BF137" s="86">
        <v>4.9000000000000004</v>
      </c>
      <c r="BG137" s="74">
        <v>8.9</v>
      </c>
      <c r="BH137" s="74">
        <v>13.8</v>
      </c>
      <c r="BI137" s="74">
        <v>0</v>
      </c>
      <c r="BJ137" s="74">
        <v>38.200000000000003</v>
      </c>
      <c r="BK137" s="74"/>
      <c r="BL137" s="34">
        <v>1.1000000000000001</v>
      </c>
      <c r="BM137" s="34">
        <v>-0.1</v>
      </c>
      <c r="BN137" s="34">
        <v>1</v>
      </c>
      <c r="BO137" s="83"/>
      <c r="BP137" s="34">
        <v>9.6</v>
      </c>
      <c r="BQ137" s="67">
        <v>16.700000000000003</v>
      </c>
      <c r="BR137" s="67">
        <v>26.3</v>
      </c>
      <c r="BS137" s="67"/>
      <c r="BT137" s="67">
        <v>27.3</v>
      </c>
      <c r="BU137" s="61"/>
    </row>
    <row r="138" spans="2:73" ht="13.5" customHeight="1" x14ac:dyDescent="0.15">
      <c r="B138" s="1" t="s">
        <v>28</v>
      </c>
      <c r="D138" s="16">
        <v>10.199999999999999</v>
      </c>
      <c r="E138" s="34">
        <f t="shared" si="44"/>
        <v>0.30000000000000071</v>
      </c>
      <c r="F138" s="86">
        <v>10.5</v>
      </c>
      <c r="G138" s="85"/>
      <c r="H138" s="86">
        <v>45.7</v>
      </c>
      <c r="I138" s="86">
        <f t="shared" si="45"/>
        <v>78.100000000000009</v>
      </c>
      <c r="J138" s="86">
        <f t="shared" si="46"/>
        <v>123.80000000000001</v>
      </c>
      <c r="K138" s="86"/>
      <c r="L138" s="86">
        <v>134.30000000000001</v>
      </c>
      <c r="N138" s="16">
        <v>14.5</v>
      </c>
      <c r="O138" s="34">
        <f t="shared" si="47"/>
        <v>-131.1</v>
      </c>
      <c r="P138" s="86">
        <v>-116.6</v>
      </c>
      <c r="Q138" s="85"/>
      <c r="R138" s="86">
        <v>-91.5</v>
      </c>
      <c r="S138" s="86">
        <f t="shared" si="48"/>
        <v>-55.700000000000017</v>
      </c>
      <c r="T138" s="86">
        <f t="shared" si="49"/>
        <v>-147.20000000000002</v>
      </c>
      <c r="U138" s="86"/>
      <c r="V138" s="86">
        <v>-263.8</v>
      </c>
      <c r="X138" s="16">
        <v>1.8</v>
      </c>
      <c r="Y138" s="34">
        <v>-32.299999999999997</v>
      </c>
      <c r="Z138" s="86">
        <v>-30.5</v>
      </c>
      <c r="AA138" s="85"/>
      <c r="AB138" s="86">
        <v>-263.3</v>
      </c>
      <c r="AC138" s="86">
        <f t="shared" si="50"/>
        <v>-113</v>
      </c>
      <c r="AD138" s="86">
        <f t="shared" si="51"/>
        <v>-376.3</v>
      </c>
      <c r="AE138" s="86"/>
      <c r="AF138" s="86">
        <v>-406.8</v>
      </c>
      <c r="AH138" s="16">
        <v>29.4</v>
      </c>
      <c r="AI138" s="87">
        <v>32.799999999999997</v>
      </c>
      <c r="AJ138" s="86">
        <v>62.2</v>
      </c>
      <c r="AK138" s="85"/>
      <c r="AL138" s="86">
        <v>31.6</v>
      </c>
      <c r="AM138" s="86">
        <v>22.3</v>
      </c>
      <c r="AN138" s="86">
        <v>53.9</v>
      </c>
      <c r="AO138" s="86"/>
      <c r="AP138" s="86">
        <v>116.1</v>
      </c>
      <c r="AR138" s="16">
        <v>-76.599999999999994</v>
      </c>
      <c r="AS138" s="87">
        <v>33.299999999999997</v>
      </c>
      <c r="AT138" s="86">
        <v>-43.3</v>
      </c>
      <c r="AU138" s="85"/>
      <c r="AV138" s="86">
        <v>31.5</v>
      </c>
      <c r="AW138" s="86">
        <v>70.599999999999994</v>
      </c>
      <c r="AX138" s="86">
        <v>102.1</v>
      </c>
      <c r="AY138" s="86"/>
      <c r="AZ138" s="86">
        <v>58.8</v>
      </c>
      <c r="BA138" s="34"/>
      <c r="BB138" s="67">
        <v>87.6</v>
      </c>
      <c r="BC138" s="84">
        <v>-14.4</v>
      </c>
      <c r="BD138" s="69">
        <v>73.2</v>
      </c>
      <c r="BE138" s="85"/>
      <c r="BF138" s="86">
        <v>1.5</v>
      </c>
      <c r="BG138" s="74">
        <v>45</v>
      </c>
      <c r="BH138" s="74">
        <v>46.5</v>
      </c>
      <c r="BI138" s="74">
        <v>0</v>
      </c>
      <c r="BJ138" s="74">
        <v>119.7</v>
      </c>
      <c r="BK138" s="74"/>
      <c r="BL138" s="34">
        <v>-1.139</v>
      </c>
      <c r="BM138" s="34">
        <v>-34.061</v>
      </c>
      <c r="BN138" s="34">
        <v>-35.200000000000003</v>
      </c>
      <c r="BO138" s="83"/>
      <c r="BP138" s="34">
        <v>19.899999999999999</v>
      </c>
      <c r="BQ138" s="67">
        <v>72.5</v>
      </c>
      <c r="BR138" s="67">
        <v>92.4</v>
      </c>
      <c r="BS138" s="67"/>
      <c r="BT138" s="67">
        <v>57.2</v>
      </c>
      <c r="BU138" s="61"/>
    </row>
    <row r="139" spans="2:73" ht="13.5" customHeight="1" x14ac:dyDescent="0.15">
      <c r="B139" s="26" t="s">
        <v>27</v>
      </c>
      <c r="C139" s="24"/>
      <c r="D139" s="23">
        <v>-3.3</v>
      </c>
      <c r="E139" s="30">
        <f t="shared" si="44"/>
        <v>1.2999999999999998</v>
      </c>
      <c r="F139" s="32">
        <v>-2</v>
      </c>
      <c r="G139" s="75"/>
      <c r="H139" s="32">
        <v>10.5</v>
      </c>
      <c r="I139" s="32">
        <f t="shared" si="45"/>
        <v>9.8000000000000007</v>
      </c>
      <c r="J139" s="32">
        <f t="shared" si="46"/>
        <v>20.3</v>
      </c>
      <c r="K139" s="32"/>
      <c r="L139" s="32">
        <v>18.3</v>
      </c>
      <c r="M139" s="24"/>
      <c r="N139" s="23">
        <v>12.3</v>
      </c>
      <c r="O139" s="30">
        <f t="shared" si="47"/>
        <v>5</v>
      </c>
      <c r="P139" s="32">
        <v>17.3</v>
      </c>
      <c r="Q139" s="75"/>
      <c r="R139" s="32">
        <v>4.3</v>
      </c>
      <c r="S139" s="32">
        <f t="shared" si="48"/>
        <v>6.5999999999999988</v>
      </c>
      <c r="T139" s="32">
        <f t="shared" si="49"/>
        <v>10.899999999999999</v>
      </c>
      <c r="U139" s="32"/>
      <c r="V139" s="32">
        <v>28.2</v>
      </c>
      <c r="W139" s="24"/>
      <c r="X139" s="23">
        <v>20</v>
      </c>
      <c r="Y139" s="30">
        <v>14.7</v>
      </c>
      <c r="Z139" s="32">
        <v>34.700000000000003</v>
      </c>
      <c r="AA139" s="75"/>
      <c r="AB139" s="32">
        <v>20.3</v>
      </c>
      <c r="AC139" s="32">
        <f t="shared" si="50"/>
        <v>29.900000000000002</v>
      </c>
      <c r="AD139" s="32">
        <f t="shared" si="51"/>
        <v>50.2</v>
      </c>
      <c r="AE139" s="32"/>
      <c r="AF139" s="32">
        <v>84.9</v>
      </c>
      <c r="AG139" s="24"/>
      <c r="AH139" s="23">
        <v>31</v>
      </c>
      <c r="AI139" s="32">
        <v>22.1</v>
      </c>
      <c r="AJ139" s="32">
        <v>53.1</v>
      </c>
      <c r="AK139" s="75"/>
      <c r="AL139" s="32">
        <v>28.2</v>
      </c>
      <c r="AM139" s="32">
        <v>24.2</v>
      </c>
      <c r="AN139" s="32">
        <v>52.4</v>
      </c>
      <c r="AO139" s="32"/>
      <c r="AP139" s="32">
        <v>105.5</v>
      </c>
      <c r="AQ139" s="24"/>
      <c r="AR139" s="23">
        <v>36.6</v>
      </c>
      <c r="AS139" s="32">
        <v>21.6</v>
      </c>
      <c r="AT139" s="32">
        <v>58.2</v>
      </c>
      <c r="AU139" s="75"/>
      <c r="AV139" s="32">
        <v>16.399999999999999</v>
      </c>
      <c r="AW139" s="32">
        <v>19</v>
      </c>
      <c r="AX139" s="32">
        <v>35.4</v>
      </c>
      <c r="AY139" s="32"/>
      <c r="AZ139" s="32">
        <v>93.6</v>
      </c>
      <c r="BA139" s="30"/>
      <c r="BB139" s="72">
        <v>22.9</v>
      </c>
      <c r="BC139" s="76">
        <v>29</v>
      </c>
      <c r="BD139" s="76">
        <v>51.9</v>
      </c>
      <c r="BE139" s="75"/>
      <c r="BF139" s="87">
        <v>24</v>
      </c>
      <c r="BG139" s="74">
        <v>21.6</v>
      </c>
      <c r="BH139" s="74">
        <v>45.6</v>
      </c>
      <c r="BI139" s="74">
        <v>0</v>
      </c>
      <c r="BJ139" s="74">
        <v>97.5</v>
      </c>
      <c r="BK139" s="74"/>
      <c r="BL139" s="30">
        <v>17.378999999999998</v>
      </c>
      <c r="BM139" s="30">
        <v>14.721</v>
      </c>
      <c r="BN139" s="30">
        <v>32.1</v>
      </c>
      <c r="BO139" s="73"/>
      <c r="BP139" s="30">
        <v>11.2</v>
      </c>
      <c r="BQ139" s="72">
        <v>16.2</v>
      </c>
      <c r="BR139" s="72">
        <v>27.4</v>
      </c>
      <c r="BS139" s="72"/>
      <c r="BT139" s="72">
        <v>59.5</v>
      </c>
      <c r="BU139" s="61"/>
    </row>
    <row r="140" spans="2:73" ht="13.5" customHeight="1" x14ac:dyDescent="0.15">
      <c r="B140" s="25" t="s">
        <v>26</v>
      </c>
      <c r="C140" s="24"/>
      <c r="D140" s="95">
        <v>-1.4</v>
      </c>
      <c r="E140" s="89">
        <f t="shared" si="44"/>
        <v>1.9</v>
      </c>
      <c r="F140" s="93">
        <v>0.5</v>
      </c>
      <c r="G140" s="94"/>
      <c r="H140" s="93">
        <v>10.7</v>
      </c>
      <c r="I140" s="93">
        <f t="shared" si="45"/>
        <v>13.8</v>
      </c>
      <c r="J140" s="93">
        <f t="shared" si="46"/>
        <v>24.5</v>
      </c>
      <c r="K140" s="93"/>
      <c r="L140" s="93">
        <v>25</v>
      </c>
      <c r="M140" s="24"/>
      <c r="N140" s="95">
        <v>15.6</v>
      </c>
      <c r="O140" s="89">
        <f t="shared" si="47"/>
        <v>-5</v>
      </c>
      <c r="P140" s="93">
        <v>10.6</v>
      </c>
      <c r="Q140" s="94"/>
      <c r="R140" s="93">
        <v>-1.8</v>
      </c>
      <c r="S140" s="93">
        <f t="shared" si="48"/>
        <v>4.5000000000000009</v>
      </c>
      <c r="T140" s="93">
        <f t="shared" si="49"/>
        <v>2.7000000000000011</v>
      </c>
      <c r="U140" s="93"/>
      <c r="V140" s="93">
        <v>13.3</v>
      </c>
      <c r="W140" s="24"/>
      <c r="X140" s="95">
        <v>9.6999999999999993</v>
      </c>
      <c r="Y140" s="89">
        <v>14.2</v>
      </c>
      <c r="Z140" s="93">
        <v>23.9</v>
      </c>
      <c r="AA140" s="94"/>
      <c r="AB140" s="93">
        <v>14.6</v>
      </c>
      <c r="AC140" s="93">
        <f t="shared" si="50"/>
        <v>18.100000000000001</v>
      </c>
      <c r="AD140" s="93">
        <f t="shared" si="51"/>
        <v>32.700000000000003</v>
      </c>
      <c r="AE140" s="93"/>
      <c r="AF140" s="93">
        <v>56.6</v>
      </c>
      <c r="AG140" s="24"/>
      <c r="AH140" s="95">
        <v>10.1</v>
      </c>
      <c r="AI140" s="93">
        <v>9.5</v>
      </c>
      <c r="AJ140" s="93">
        <v>19.600000000000001</v>
      </c>
      <c r="AK140" s="94"/>
      <c r="AL140" s="93">
        <v>16.548000000000002</v>
      </c>
      <c r="AM140" s="93">
        <v>11.251999999999999</v>
      </c>
      <c r="AN140" s="93">
        <v>27.8</v>
      </c>
      <c r="AO140" s="93"/>
      <c r="AP140" s="93">
        <v>47.4</v>
      </c>
      <c r="AQ140" s="24"/>
      <c r="AR140" s="95">
        <v>12.1</v>
      </c>
      <c r="AS140" s="93">
        <v>9.5</v>
      </c>
      <c r="AT140" s="93">
        <v>21.6</v>
      </c>
      <c r="AU140" s="94"/>
      <c r="AV140" s="93">
        <v>10.6</v>
      </c>
      <c r="AW140" s="93">
        <v>11.8</v>
      </c>
      <c r="AX140" s="93">
        <v>22.4</v>
      </c>
      <c r="AY140" s="93"/>
      <c r="AZ140" s="93">
        <v>44</v>
      </c>
      <c r="BA140" s="89"/>
      <c r="BB140" s="88">
        <v>18.899999999999999</v>
      </c>
      <c r="BC140" s="92">
        <v>19.899999999999999</v>
      </c>
      <c r="BD140" s="92">
        <v>38.799999999999997</v>
      </c>
      <c r="BE140" s="94"/>
      <c r="BF140" s="93">
        <v>0.6</v>
      </c>
      <c r="BG140" s="92">
        <v>20.6</v>
      </c>
      <c r="BH140" s="92">
        <v>21.2</v>
      </c>
      <c r="BI140" s="92">
        <v>0</v>
      </c>
      <c r="BJ140" s="91">
        <v>60</v>
      </c>
      <c r="BK140" s="74"/>
      <c r="BL140" s="89">
        <v>17.448</v>
      </c>
      <c r="BM140" s="89">
        <v>13.052000000000001</v>
      </c>
      <c r="BN140" s="89">
        <v>30.5</v>
      </c>
      <c r="BO140" s="90"/>
      <c r="BP140" s="89">
        <v>23.4</v>
      </c>
      <c r="BQ140" s="88">
        <v>16.800000000000004</v>
      </c>
      <c r="BR140" s="88">
        <v>40.200000000000003</v>
      </c>
      <c r="BS140" s="88"/>
      <c r="BT140" s="88">
        <v>70.7</v>
      </c>
      <c r="BU140" s="61"/>
    </row>
    <row r="141" spans="2:73" ht="13.5" customHeight="1" x14ac:dyDescent="0.15">
      <c r="B141" s="1" t="s">
        <v>25</v>
      </c>
      <c r="D141" s="16">
        <v>-12</v>
      </c>
      <c r="E141" s="34">
        <f t="shared" si="44"/>
        <v>-9.1000000000000014</v>
      </c>
      <c r="F141" s="86">
        <v>-21.1</v>
      </c>
      <c r="G141" s="85"/>
      <c r="H141" s="86">
        <v>-5.7</v>
      </c>
      <c r="I141" s="86">
        <f t="shared" si="45"/>
        <v>-1.2999999999999998</v>
      </c>
      <c r="J141" s="86">
        <f t="shared" si="46"/>
        <v>-7</v>
      </c>
      <c r="K141" s="86"/>
      <c r="L141" s="86">
        <v>-28.1</v>
      </c>
      <c r="N141" s="16">
        <v>-0.3</v>
      </c>
      <c r="O141" s="34">
        <f t="shared" si="47"/>
        <v>-5.2</v>
      </c>
      <c r="P141" s="86">
        <v>-5.5</v>
      </c>
      <c r="Q141" s="85"/>
      <c r="R141" s="86">
        <v>-12.8</v>
      </c>
      <c r="S141" s="86">
        <f t="shared" si="48"/>
        <v>-5.8999999999999986</v>
      </c>
      <c r="T141" s="86">
        <f t="shared" si="49"/>
        <v>-18.7</v>
      </c>
      <c r="U141" s="86"/>
      <c r="V141" s="86">
        <v>-24.2</v>
      </c>
      <c r="X141" s="16">
        <v>4</v>
      </c>
      <c r="Y141" s="34">
        <v>5.7</v>
      </c>
      <c r="Z141" s="86">
        <v>9.6999999999999993</v>
      </c>
      <c r="AA141" s="85"/>
      <c r="AB141" s="86">
        <v>2.2000000000000002</v>
      </c>
      <c r="AC141" s="86">
        <f t="shared" si="50"/>
        <v>6.200000000000002</v>
      </c>
      <c r="AD141" s="86">
        <f t="shared" si="51"/>
        <v>8.4000000000000021</v>
      </c>
      <c r="AE141" s="86"/>
      <c r="AF141" s="86">
        <v>18.100000000000001</v>
      </c>
      <c r="AH141" s="16">
        <v>5.5</v>
      </c>
      <c r="AI141" s="87">
        <v>2.9</v>
      </c>
      <c r="AJ141" s="86">
        <v>8.4</v>
      </c>
      <c r="AK141" s="85"/>
      <c r="AL141" s="86">
        <v>7.4</v>
      </c>
      <c r="AM141" s="86">
        <v>6.7</v>
      </c>
      <c r="AN141" s="86">
        <v>14.1</v>
      </c>
      <c r="AO141" s="86"/>
      <c r="AP141" s="86">
        <v>22.5</v>
      </c>
      <c r="AR141" s="16">
        <v>10.4</v>
      </c>
      <c r="AS141" s="87">
        <v>5.3</v>
      </c>
      <c r="AT141" s="86">
        <v>15.7</v>
      </c>
      <c r="AU141" s="85"/>
      <c r="AV141" s="86">
        <v>6.4</v>
      </c>
      <c r="AW141" s="86">
        <v>4.5</v>
      </c>
      <c r="AX141" s="86">
        <v>10.9</v>
      </c>
      <c r="AY141" s="86"/>
      <c r="AZ141" s="86">
        <v>26.6</v>
      </c>
      <c r="BA141" s="67"/>
      <c r="BB141" s="67">
        <v>10.5</v>
      </c>
      <c r="BC141" s="69">
        <v>12.3</v>
      </c>
      <c r="BD141" s="69">
        <v>22.8</v>
      </c>
      <c r="BE141" s="85"/>
      <c r="BF141" s="69">
        <v>2.2999999999999998</v>
      </c>
      <c r="BG141" s="74">
        <v>11.5</v>
      </c>
      <c r="BH141" s="74">
        <v>13.8</v>
      </c>
      <c r="BI141" s="74">
        <v>0</v>
      </c>
      <c r="BJ141" s="74">
        <v>36.6</v>
      </c>
      <c r="BK141" s="74"/>
      <c r="BL141" s="34">
        <v>10.345000000000001</v>
      </c>
      <c r="BM141" s="34">
        <v>6.1550000000000002</v>
      </c>
      <c r="BN141" s="34">
        <v>16.5</v>
      </c>
      <c r="BO141" s="83"/>
      <c r="BP141" s="34">
        <v>15.7</v>
      </c>
      <c r="BQ141" s="67">
        <v>11.900000000000002</v>
      </c>
      <c r="BR141" s="67">
        <v>27.6</v>
      </c>
      <c r="BS141" s="67"/>
      <c r="BT141" s="67">
        <v>44.1</v>
      </c>
      <c r="BU141" s="61"/>
    </row>
    <row r="142" spans="2:73" ht="13.5" customHeight="1" x14ac:dyDescent="0.15">
      <c r="B142" s="1" t="s">
        <v>24</v>
      </c>
      <c r="D142" s="16">
        <v>5.8</v>
      </c>
      <c r="E142" s="34">
        <f t="shared" si="44"/>
        <v>5.5000000000000009</v>
      </c>
      <c r="F142" s="86">
        <v>11.3</v>
      </c>
      <c r="G142" s="85"/>
      <c r="H142" s="86">
        <v>9.1999999999999993</v>
      </c>
      <c r="I142" s="86">
        <f t="shared" si="45"/>
        <v>0.10000000000000142</v>
      </c>
      <c r="J142" s="86">
        <f t="shared" si="46"/>
        <v>9.3000000000000007</v>
      </c>
      <c r="K142" s="86"/>
      <c r="L142" s="86">
        <v>20.6</v>
      </c>
      <c r="N142" s="16">
        <v>7.7</v>
      </c>
      <c r="O142" s="34">
        <f t="shared" si="47"/>
        <v>-4.7</v>
      </c>
      <c r="P142" s="86">
        <v>3</v>
      </c>
      <c r="Q142" s="85"/>
      <c r="R142" s="86">
        <v>5</v>
      </c>
      <c r="S142" s="86">
        <f t="shared" si="48"/>
        <v>5.3000000000000007</v>
      </c>
      <c r="T142" s="86">
        <f t="shared" si="49"/>
        <v>10.3</v>
      </c>
      <c r="U142" s="86"/>
      <c r="V142" s="86">
        <v>13.3</v>
      </c>
      <c r="X142" s="16">
        <v>3.7</v>
      </c>
      <c r="Y142" s="34">
        <v>3.7</v>
      </c>
      <c r="Z142" s="86">
        <v>7.4</v>
      </c>
      <c r="AA142" s="85"/>
      <c r="AB142" s="86">
        <v>5</v>
      </c>
      <c r="AC142" s="86">
        <f t="shared" si="50"/>
        <v>4.4000000000000004</v>
      </c>
      <c r="AD142" s="86">
        <f t="shared" si="51"/>
        <v>9.4</v>
      </c>
      <c r="AE142" s="86"/>
      <c r="AF142" s="86">
        <v>16.8</v>
      </c>
      <c r="AH142" s="16">
        <v>2.5</v>
      </c>
      <c r="AI142" s="87">
        <v>3.1</v>
      </c>
      <c r="AJ142" s="86">
        <v>5.6</v>
      </c>
      <c r="AK142" s="85"/>
      <c r="AL142" s="86">
        <v>4.4000000000000004</v>
      </c>
      <c r="AM142" s="86">
        <v>2.5</v>
      </c>
      <c r="AN142" s="86">
        <v>6.9</v>
      </c>
      <c r="AO142" s="86"/>
      <c r="AP142" s="86">
        <v>12.5</v>
      </c>
      <c r="AR142" s="16">
        <v>2.2999999999999998</v>
      </c>
      <c r="AS142" s="87">
        <v>2.5</v>
      </c>
      <c r="AT142" s="86">
        <v>4.8</v>
      </c>
      <c r="AU142" s="85"/>
      <c r="AV142" s="86">
        <v>2.8</v>
      </c>
      <c r="AW142" s="86">
        <v>3.5</v>
      </c>
      <c r="AX142" s="86">
        <v>6.3</v>
      </c>
      <c r="AY142" s="86"/>
      <c r="AZ142" s="86">
        <v>11.1</v>
      </c>
      <c r="BA142" s="34"/>
      <c r="BB142" s="67">
        <v>4.4000000000000004</v>
      </c>
      <c r="BC142" s="69">
        <v>2.2000000000000002</v>
      </c>
      <c r="BD142" s="69">
        <v>6.6</v>
      </c>
      <c r="BE142" s="85"/>
      <c r="BF142" s="84">
        <v>-0.2</v>
      </c>
      <c r="BG142" s="74">
        <v>9.1</v>
      </c>
      <c r="BH142" s="74">
        <v>8.9</v>
      </c>
      <c r="BI142" s="74">
        <v>0</v>
      </c>
      <c r="BJ142" s="74">
        <v>15.5</v>
      </c>
      <c r="BK142" s="74"/>
      <c r="BL142" s="34">
        <v>3.5829999999999997</v>
      </c>
      <c r="BM142" s="34">
        <v>2.117</v>
      </c>
      <c r="BN142" s="34">
        <v>5.7</v>
      </c>
      <c r="BO142" s="83"/>
      <c r="BP142" s="34">
        <v>6.4</v>
      </c>
      <c r="BQ142" s="67">
        <v>0.70000000000000018</v>
      </c>
      <c r="BR142" s="67">
        <v>7.1000000000000005</v>
      </c>
      <c r="BS142" s="67"/>
      <c r="BT142" s="67">
        <v>12.8</v>
      </c>
      <c r="BU142" s="61"/>
    </row>
    <row r="143" spans="2:73" ht="13.5" customHeight="1" x14ac:dyDescent="0.15">
      <c r="B143" s="1" t="s">
        <v>189</v>
      </c>
      <c r="D143" s="16">
        <v>4</v>
      </c>
      <c r="E143" s="34">
        <f t="shared" si="44"/>
        <v>4.4000000000000004</v>
      </c>
      <c r="F143" s="86">
        <v>8.4</v>
      </c>
      <c r="G143" s="85"/>
      <c r="H143" s="86">
        <v>5</v>
      </c>
      <c r="I143" s="86">
        <f t="shared" si="45"/>
        <v>4.9000000000000004</v>
      </c>
      <c r="J143" s="86">
        <f t="shared" si="46"/>
        <v>9.9</v>
      </c>
      <c r="K143" s="86"/>
      <c r="L143" s="86">
        <v>18.3</v>
      </c>
      <c r="N143" s="16">
        <v>5.5</v>
      </c>
      <c r="O143" s="34">
        <f t="shared" si="47"/>
        <v>5.4</v>
      </c>
      <c r="P143" s="86">
        <v>10.9</v>
      </c>
      <c r="Q143" s="85"/>
      <c r="R143" s="86">
        <v>5.0999999999999996</v>
      </c>
      <c r="S143" s="86">
        <f t="shared" si="48"/>
        <v>5.8999999999999986</v>
      </c>
      <c r="T143" s="86">
        <f t="shared" si="49"/>
        <v>10.999999999999998</v>
      </c>
      <c r="U143" s="86"/>
      <c r="V143" s="86">
        <v>21.9</v>
      </c>
      <c r="X143" s="16">
        <v>2.7</v>
      </c>
      <c r="Y143" s="34">
        <v>3.6</v>
      </c>
      <c r="Z143" s="86">
        <v>6.3</v>
      </c>
      <c r="AA143" s="85"/>
      <c r="AB143" s="86">
        <v>4.8</v>
      </c>
      <c r="AC143" s="86">
        <f t="shared" si="50"/>
        <v>5.5000000000000009</v>
      </c>
      <c r="AD143" s="86">
        <f t="shared" si="51"/>
        <v>10.3</v>
      </c>
      <c r="AE143" s="86"/>
      <c r="AF143" s="86">
        <v>16.600000000000001</v>
      </c>
      <c r="AH143" s="16">
        <v>1.3</v>
      </c>
      <c r="AI143" s="87">
        <v>3</v>
      </c>
      <c r="AJ143" s="86">
        <v>4.3</v>
      </c>
      <c r="AK143" s="85"/>
      <c r="AL143" s="86">
        <v>2.7</v>
      </c>
      <c r="AM143" s="86">
        <v>2</v>
      </c>
      <c r="AN143" s="86">
        <v>4.7</v>
      </c>
      <c r="AO143" s="86"/>
      <c r="AP143" s="86">
        <v>9</v>
      </c>
      <c r="AR143" s="16">
        <v>0.8</v>
      </c>
      <c r="AS143" s="87">
        <v>2</v>
      </c>
      <c r="AT143" s="86">
        <v>2.8</v>
      </c>
      <c r="AU143" s="85"/>
      <c r="AV143" s="86">
        <v>1.2</v>
      </c>
      <c r="AW143" s="86">
        <v>2.2999999999999998</v>
      </c>
      <c r="AX143" s="86">
        <v>3.5</v>
      </c>
      <c r="AY143" s="86"/>
      <c r="AZ143" s="86">
        <v>6.3</v>
      </c>
      <c r="BA143" s="34"/>
      <c r="BB143" s="67">
        <v>0.4</v>
      </c>
      <c r="BC143" s="69">
        <v>3.2</v>
      </c>
      <c r="BD143" s="69">
        <v>3.6</v>
      </c>
      <c r="BE143" s="85"/>
      <c r="BF143" s="69">
        <v>0.4</v>
      </c>
      <c r="BG143" s="74">
        <v>1.7</v>
      </c>
      <c r="BH143" s="74">
        <v>2.1</v>
      </c>
      <c r="BI143" s="74">
        <v>0</v>
      </c>
      <c r="BJ143" s="74">
        <v>5.7</v>
      </c>
      <c r="BK143" s="74"/>
      <c r="BL143" s="34">
        <v>-0.153</v>
      </c>
      <c r="BM143" s="34">
        <v>2.5529999999999999</v>
      </c>
      <c r="BN143" s="34">
        <v>2.4</v>
      </c>
      <c r="BO143" s="83"/>
      <c r="BP143" s="34">
        <v>-0.3</v>
      </c>
      <c r="BQ143" s="67">
        <v>1.9000000000000001</v>
      </c>
      <c r="BR143" s="67">
        <v>1.6</v>
      </c>
      <c r="BS143" s="67"/>
      <c r="BT143" s="67">
        <v>4</v>
      </c>
      <c r="BU143" s="61"/>
    </row>
    <row r="144" spans="2:73" ht="13.5" customHeight="1" x14ac:dyDescent="0.15">
      <c r="B144" s="1" t="s">
        <v>190</v>
      </c>
      <c r="D144" s="16">
        <v>0.7</v>
      </c>
      <c r="E144" s="34">
        <f t="shared" si="44"/>
        <v>1.7</v>
      </c>
      <c r="F144" s="86">
        <v>2.4</v>
      </c>
      <c r="G144" s="85"/>
      <c r="H144" s="86">
        <v>0.5</v>
      </c>
      <c r="I144" s="86">
        <f t="shared" si="45"/>
        <v>2.0000000000000004</v>
      </c>
      <c r="J144" s="86">
        <f t="shared" si="46"/>
        <v>2.5000000000000004</v>
      </c>
      <c r="K144" s="86"/>
      <c r="L144" s="86">
        <v>4.9000000000000004</v>
      </c>
      <c r="N144" s="16">
        <v>1.8</v>
      </c>
      <c r="O144" s="34">
        <f t="shared" si="47"/>
        <v>0.90000000000000013</v>
      </c>
      <c r="P144" s="86">
        <v>2.7</v>
      </c>
      <c r="Q144" s="85"/>
      <c r="R144" s="86">
        <v>1.1000000000000001</v>
      </c>
      <c r="S144" s="86">
        <f t="shared" si="48"/>
        <v>1.1999999999999997</v>
      </c>
      <c r="T144" s="86">
        <f t="shared" si="49"/>
        <v>2.2999999999999998</v>
      </c>
      <c r="U144" s="86"/>
      <c r="V144" s="86">
        <v>5</v>
      </c>
      <c r="X144" s="16">
        <v>1.1000000000000001</v>
      </c>
      <c r="Y144" s="34">
        <v>2.2999999999999998</v>
      </c>
      <c r="Z144" s="86">
        <v>3.4</v>
      </c>
      <c r="AA144" s="85"/>
      <c r="AB144" s="86">
        <v>1.6</v>
      </c>
      <c r="AC144" s="86">
        <f t="shared" si="50"/>
        <v>1.7000000000000002</v>
      </c>
      <c r="AD144" s="86">
        <f t="shared" si="51"/>
        <v>3.3000000000000003</v>
      </c>
      <c r="AE144" s="86"/>
      <c r="AF144" s="86">
        <v>6.7</v>
      </c>
      <c r="AH144" s="16">
        <v>0.3</v>
      </c>
      <c r="AI144" s="87">
        <v>2</v>
      </c>
      <c r="AJ144" s="86">
        <v>2.2999999999999998</v>
      </c>
      <c r="AK144" s="85"/>
      <c r="AL144" s="86">
        <v>1.5</v>
      </c>
      <c r="AM144" s="86">
        <v>1.8</v>
      </c>
      <c r="AN144" s="86">
        <v>3.3</v>
      </c>
      <c r="AO144" s="86"/>
      <c r="AP144" s="86">
        <v>5.6</v>
      </c>
      <c r="AR144" s="16">
        <v>-0.8</v>
      </c>
      <c r="AS144" s="87">
        <v>1.9</v>
      </c>
      <c r="AT144" s="86">
        <v>1.1000000000000001</v>
      </c>
      <c r="AU144" s="85"/>
      <c r="AV144" s="86">
        <v>0</v>
      </c>
      <c r="AW144" s="86">
        <v>1.4</v>
      </c>
      <c r="AX144" s="86">
        <v>1.4</v>
      </c>
      <c r="AY144" s="86"/>
      <c r="AZ144" s="86">
        <v>2.5</v>
      </c>
      <c r="BA144" s="34"/>
      <c r="BB144" s="67">
        <v>2.2999999999999998</v>
      </c>
      <c r="BC144" s="69">
        <v>1.9</v>
      </c>
      <c r="BD144" s="69">
        <v>4.2</v>
      </c>
      <c r="BE144" s="85"/>
      <c r="BF144" s="69">
        <v>0.9</v>
      </c>
      <c r="BG144" s="74">
        <v>0.3</v>
      </c>
      <c r="BH144" s="74">
        <v>1.2</v>
      </c>
      <c r="BI144" s="74">
        <v>0</v>
      </c>
      <c r="BJ144" s="74">
        <v>5.4</v>
      </c>
      <c r="BK144" s="74"/>
      <c r="BL144" s="34">
        <v>2.879</v>
      </c>
      <c r="BM144" s="34">
        <v>3.3210000000000002</v>
      </c>
      <c r="BN144" s="34">
        <v>6.2</v>
      </c>
      <c r="BO144" s="83"/>
      <c r="BP144" s="34">
        <v>1.8</v>
      </c>
      <c r="BQ144" s="67">
        <v>1.4000000000000001</v>
      </c>
      <c r="BR144" s="67">
        <v>3.2</v>
      </c>
      <c r="BS144" s="67"/>
      <c r="BT144" s="67">
        <v>9.4</v>
      </c>
      <c r="BU144" s="61"/>
    </row>
    <row r="145" spans="2:73" ht="13.5" customHeight="1" x14ac:dyDescent="0.15">
      <c r="B145" s="1" t="s">
        <v>214</v>
      </c>
      <c r="D145" s="16">
        <v>0.8</v>
      </c>
      <c r="E145" s="34">
        <f t="shared" si="44"/>
        <v>0.5</v>
      </c>
      <c r="F145" s="86">
        <v>1.3</v>
      </c>
      <c r="G145" s="85"/>
      <c r="H145" s="86">
        <v>1.7</v>
      </c>
      <c r="I145" s="86">
        <f t="shared" si="45"/>
        <v>0.59999999999999987</v>
      </c>
      <c r="J145" s="86">
        <f t="shared" si="46"/>
        <v>2.2999999999999998</v>
      </c>
      <c r="K145" s="86"/>
      <c r="L145" s="86">
        <v>3.6</v>
      </c>
      <c r="N145" s="16">
        <v>0.9</v>
      </c>
      <c r="O145" s="34">
        <f t="shared" si="47"/>
        <v>0.70000000000000007</v>
      </c>
      <c r="P145" s="86">
        <v>1.6</v>
      </c>
      <c r="Q145" s="85"/>
      <c r="R145" s="86">
        <v>1.2</v>
      </c>
      <c r="S145" s="86">
        <f t="shared" si="48"/>
        <v>0.19999999999999996</v>
      </c>
      <c r="T145" s="86">
        <f t="shared" si="49"/>
        <v>1.4</v>
      </c>
      <c r="U145" s="86"/>
      <c r="V145" s="86">
        <v>3</v>
      </c>
      <c r="X145" s="16">
        <v>-2</v>
      </c>
      <c r="Y145" s="34">
        <v>-1.8</v>
      </c>
      <c r="Z145" s="86">
        <v>-3.8</v>
      </c>
      <c r="AA145" s="85"/>
      <c r="AB145" s="86">
        <v>0.1</v>
      </c>
      <c r="AC145" s="86">
        <f t="shared" si="50"/>
        <v>0.59999999999999976</v>
      </c>
      <c r="AD145" s="86">
        <f t="shared" si="51"/>
        <v>0.69999999999999973</v>
      </c>
      <c r="AE145" s="86"/>
      <c r="AF145" s="86">
        <v>-3.1</v>
      </c>
      <c r="AH145" s="16">
        <v>-0.9</v>
      </c>
      <c r="AI145" s="87">
        <v>-2.5</v>
      </c>
      <c r="AJ145" s="86">
        <v>-3.4</v>
      </c>
      <c r="AK145" s="85"/>
      <c r="AL145" s="86">
        <v>-0.4</v>
      </c>
      <c r="AM145" s="86">
        <v>-1.6</v>
      </c>
      <c r="AN145" s="86">
        <v>-2</v>
      </c>
      <c r="AO145" s="86"/>
      <c r="AP145" s="86">
        <v>-5.4</v>
      </c>
      <c r="AR145" s="287">
        <v>0.3</v>
      </c>
      <c r="AS145" s="288">
        <v>-0.4</v>
      </c>
      <c r="AT145" s="289">
        <v>-0.1</v>
      </c>
      <c r="AU145" s="290"/>
      <c r="AV145" s="289">
        <v>-0.2</v>
      </c>
      <c r="AW145" s="289">
        <v>-0.7</v>
      </c>
      <c r="AX145" s="289">
        <v>-0.9</v>
      </c>
      <c r="AY145" s="289"/>
      <c r="AZ145" s="289">
        <v>-1</v>
      </c>
      <c r="BA145" s="289"/>
      <c r="BB145" s="279"/>
      <c r="BC145" s="279"/>
      <c r="BD145" s="279"/>
      <c r="BE145" s="85"/>
      <c r="BF145" s="279"/>
      <c r="BG145" s="280"/>
      <c r="BH145" s="280"/>
      <c r="BI145" s="74"/>
      <c r="BJ145" s="280"/>
      <c r="BK145" s="74"/>
      <c r="BL145" s="278"/>
      <c r="BM145" s="278"/>
      <c r="BN145" s="278"/>
      <c r="BO145" s="85"/>
      <c r="BP145" s="278"/>
      <c r="BQ145" s="279"/>
      <c r="BR145" s="279"/>
      <c r="BS145" s="69"/>
      <c r="BT145" s="279"/>
      <c r="BU145" s="61"/>
    </row>
    <row r="146" spans="2:73" ht="13.5" customHeight="1" x14ac:dyDescent="0.15">
      <c r="B146" s="1" t="s">
        <v>23</v>
      </c>
      <c r="D146" s="16">
        <v>-0.7</v>
      </c>
      <c r="E146" s="34">
        <f t="shared" si="44"/>
        <v>-1.1000000000000001</v>
      </c>
      <c r="F146" s="86">
        <v>-1.8</v>
      </c>
      <c r="G146" s="85"/>
      <c r="H146" s="86">
        <v>0</v>
      </c>
      <c r="I146" s="86">
        <f t="shared" si="45"/>
        <v>7.5</v>
      </c>
      <c r="J146" s="86">
        <f t="shared" si="46"/>
        <v>7.5</v>
      </c>
      <c r="K146" s="86"/>
      <c r="L146" s="86">
        <v>5.7</v>
      </c>
      <c r="N146" s="16">
        <v>0</v>
      </c>
      <c r="O146" s="34">
        <f t="shared" si="47"/>
        <v>-2.1</v>
      </c>
      <c r="P146" s="86">
        <v>-2.1</v>
      </c>
      <c r="Q146" s="85"/>
      <c r="R146" s="86">
        <v>-1.4</v>
      </c>
      <c r="S146" s="86">
        <f t="shared" si="48"/>
        <v>-2.2000000000000002</v>
      </c>
      <c r="T146" s="86">
        <f t="shared" si="49"/>
        <v>-3.6</v>
      </c>
      <c r="U146" s="86"/>
      <c r="V146" s="86">
        <v>-5.7</v>
      </c>
      <c r="X146" s="16">
        <v>0.2</v>
      </c>
      <c r="Y146" s="34">
        <v>0.7</v>
      </c>
      <c r="Z146" s="86">
        <v>0.9</v>
      </c>
      <c r="AA146" s="85"/>
      <c r="AB146" s="86">
        <v>0.9</v>
      </c>
      <c r="AC146" s="86">
        <f t="shared" si="50"/>
        <v>-0.30000000000000004</v>
      </c>
      <c r="AD146" s="86">
        <f t="shared" si="51"/>
        <v>0.6</v>
      </c>
      <c r="AE146" s="86"/>
      <c r="AF146" s="86">
        <v>1.5</v>
      </c>
      <c r="AH146" s="16">
        <v>1.4</v>
      </c>
      <c r="AI146" s="87">
        <v>1</v>
      </c>
      <c r="AJ146" s="86">
        <v>2.4</v>
      </c>
      <c r="AK146" s="85"/>
      <c r="AL146" s="86">
        <v>0.9</v>
      </c>
      <c r="AM146" s="86">
        <v>-0.1</v>
      </c>
      <c r="AN146" s="86">
        <v>0.8</v>
      </c>
      <c r="AO146" s="86"/>
      <c r="AP146" s="86">
        <v>3.2</v>
      </c>
      <c r="AR146" s="16">
        <v>-0.9</v>
      </c>
      <c r="AS146" s="87">
        <v>-17</v>
      </c>
      <c r="AT146" s="86">
        <v>-2.7</v>
      </c>
      <c r="AU146" s="85"/>
      <c r="AV146" s="86">
        <v>0.4</v>
      </c>
      <c r="AW146" s="86">
        <v>0.8</v>
      </c>
      <c r="AX146" s="86">
        <v>1.2</v>
      </c>
      <c r="AY146" s="86"/>
      <c r="AZ146" s="86">
        <v>-1.5</v>
      </c>
      <c r="BA146" s="34"/>
      <c r="BB146" s="67">
        <v>1.3</v>
      </c>
      <c r="BC146" s="69">
        <v>0.3</v>
      </c>
      <c r="BD146" s="69">
        <v>1.6</v>
      </c>
      <c r="BE146" s="85"/>
      <c r="BF146" s="84">
        <v>-2.8</v>
      </c>
      <c r="BG146" s="84">
        <v>-2</v>
      </c>
      <c r="BH146" s="84">
        <v>-4.8</v>
      </c>
      <c r="BI146" s="74">
        <v>0</v>
      </c>
      <c r="BJ146" s="84">
        <v>-3.2</v>
      </c>
      <c r="BK146" s="74"/>
      <c r="BL146" s="34">
        <v>0.79299999999999993</v>
      </c>
      <c r="BM146" s="34">
        <v>-1.093</v>
      </c>
      <c r="BN146" s="34">
        <v>-0.3</v>
      </c>
      <c r="BO146" s="83"/>
      <c r="BP146" s="34">
        <v>-0.2</v>
      </c>
      <c r="BQ146" s="67">
        <v>0.89999999999999991</v>
      </c>
      <c r="BR146" s="67">
        <v>0.7</v>
      </c>
      <c r="BS146" s="67"/>
      <c r="BT146" s="67">
        <v>0.4</v>
      </c>
      <c r="BU146" s="61"/>
    </row>
    <row r="147" spans="2:73" ht="21.75" customHeight="1" thickBot="1" x14ac:dyDescent="0.2">
      <c r="B147" s="82" t="s">
        <v>22</v>
      </c>
      <c r="C147" s="11"/>
      <c r="D147" s="10">
        <v>9.8000000000000007</v>
      </c>
      <c r="E147" s="80">
        <f t="shared" si="44"/>
        <v>10.5</v>
      </c>
      <c r="F147" s="80">
        <v>20.3</v>
      </c>
      <c r="G147" s="81"/>
      <c r="H147" s="80">
        <v>11.6</v>
      </c>
      <c r="I147" s="80">
        <f t="shared" si="45"/>
        <v>15.6</v>
      </c>
      <c r="J147" s="80">
        <f t="shared" si="46"/>
        <v>27.2</v>
      </c>
      <c r="K147" s="80"/>
      <c r="L147" s="80">
        <v>47.5</v>
      </c>
      <c r="M147" s="11"/>
      <c r="N147" s="10">
        <v>8.8000000000000007</v>
      </c>
      <c r="O147" s="80">
        <f t="shared" si="47"/>
        <v>8</v>
      </c>
      <c r="P147" s="80">
        <v>16.8</v>
      </c>
      <c r="Q147" s="81"/>
      <c r="R147" s="80">
        <v>15.4</v>
      </c>
      <c r="S147" s="80">
        <f t="shared" si="48"/>
        <v>14.799999999999999</v>
      </c>
      <c r="T147" s="80">
        <f t="shared" si="49"/>
        <v>30.2</v>
      </c>
      <c r="U147" s="80"/>
      <c r="V147" s="80">
        <v>47</v>
      </c>
      <c r="W147" s="11"/>
      <c r="X147" s="10">
        <v>9.5</v>
      </c>
      <c r="Y147" s="80">
        <v>9.1999999999999993</v>
      </c>
      <c r="Z147" s="80">
        <v>18.7</v>
      </c>
      <c r="AA147" s="81"/>
      <c r="AB147" s="80">
        <v>11.2</v>
      </c>
      <c r="AC147" s="80">
        <f t="shared" si="50"/>
        <v>13.100000000000001</v>
      </c>
      <c r="AD147" s="80">
        <f t="shared" si="51"/>
        <v>24.3</v>
      </c>
      <c r="AE147" s="80"/>
      <c r="AF147" s="80">
        <v>43</v>
      </c>
      <c r="AG147" s="11"/>
      <c r="AH147" s="10">
        <v>5.3</v>
      </c>
      <c r="AI147" s="80">
        <v>6.7</v>
      </c>
      <c r="AJ147" s="80">
        <v>12</v>
      </c>
      <c r="AK147" s="81"/>
      <c r="AL147" s="80">
        <v>13.9</v>
      </c>
      <c r="AM147" s="80">
        <v>15.3</v>
      </c>
      <c r="AN147" s="80">
        <v>29.2</v>
      </c>
      <c r="AO147" s="80"/>
      <c r="AP147" s="80">
        <v>41.2</v>
      </c>
      <c r="AQ147" s="11"/>
      <c r="AR147" s="10">
        <v>3.9</v>
      </c>
      <c r="AS147" s="80">
        <v>5.5</v>
      </c>
      <c r="AT147" s="80">
        <v>9.4</v>
      </c>
      <c r="AU147" s="81"/>
      <c r="AV147" s="80">
        <v>10.6</v>
      </c>
      <c r="AW147" s="80">
        <v>9.1</v>
      </c>
      <c r="AX147" s="80">
        <v>19.7</v>
      </c>
      <c r="AY147" s="80"/>
      <c r="AZ147" s="80">
        <v>29.1</v>
      </c>
      <c r="BA147" s="79"/>
      <c r="BB147" s="78">
        <v>2.4</v>
      </c>
      <c r="BC147" s="77">
        <v>3.1</v>
      </c>
      <c r="BD147" s="76">
        <v>5.5</v>
      </c>
      <c r="BE147" s="75"/>
      <c r="BF147" s="69">
        <v>7.7</v>
      </c>
      <c r="BG147" s="74">
        <v>4.5999999999999996</v>
      </c>
      <c r="BH147" s="74">
        <v>12.3</v>
      </c>
      <c r="BI147" s="74">
        <v>0</v>
      </c>
      <c r="BJ147" s="74">
        <v>17.8</v>
      </c>
      <c r="BK147" s="74"/>
      <c r="BL147" s="30">
        <v>8.1829999999999998</v>
      </c>
      <c r="BM147" s="30">
        <v>1.5169999999999999</v>
      </c>
      <c r="BN147" s="30">
        <v>9.6999999999999993</v>
      </c>
      <c r="BO147" s="73"/>
      <c r="BP147" s="30">
        <v>6.1</v>
      </c>
      <c r="BQ147" s="72">
        <v>14.000000000000002</v>
      </c>
      <c r="BR147" s="72">
        <v>20.100000000000001</v>
      </c>
      <c r="BS147" s="72"/>
      <c r="BT147" s="72">
        <v>29.8</v>
      </c>
      <c r="BU147" s="61"/>
    </row>
    <row r="148" spans="2:73" ht="18" hidden="1" customHeight="1" thickTop="1" thickBot="1" x14ac:dyDescent="0.2">
      <c r="D148" s="34"/>
      <c r="E148" s="34"/>
      <c r="F148" s="34"/>
      <c r="G148" s="61"/>
      <c r="H148" s="71">
        <v>0</v>
      </c>
      <c r="I148" s="67"/>
      <c r="J148" s="67"/>
      <c r="K148" s="67"/>
      <c r="L148" s="67"/>
      <c r="N148" s="34"/>
      <c r="O148" s="34"/>
      <c r="P148" s="34"/>
      <c r="Q148" s="61"/>
      <c r="R148" s="71">
        <f>S148/10</f>
        <v>0</v>
      </c>
      <c r="S148" s="67"/>
      <c r="T148" s="67"/>
      <c r="U148" s="67"/>
      <c r="V148" s="67"/>
      <c r="X148" s="34"/>
      <c r="Y148" s="34"/>
      <c r="Z148" s="34"/>
      <c r="AA148" s="61"/>
      <c r="AB148" s="71">
        <f>AC148/10</f>
        <v>0</v>
      </c>
      <c r="AC148" s="67"/>
      <c r="AD148" s="67"/>
      <c r="AE148" s="67"/>
      <c r="AF148" s="67"/>
      <c r="AH148" s="34"/>
      <c r="AI148" s="34"/>
      <c r="AJ148" s="34"/>
      <c r="AK148" s="61"/>
      <c r="AL148" s="71">
        <f>AM148/10</f>
        <v>0</v>
      </c>
      <c r="AM148" s="67"/>
      <c r="AN148" s="67"/>
      <c r="AO148" s="67"/>
      <c r="AP148" s="67"/>
      <c r="AR148" s="34"/>
      <c r="AS148" s="34"/>
      <c r="AT148" s="34"/>
      <c r="AU148" s="61"/>
      <c r="AV148" s="71">
        <f>AW148/10</f>
        <v>0</v>
      </c>
      <c r="AW148" s="67"/>
      <c r="AX148" s="67"/>
      <c r="AY148" s="67"/>
      <c r="AZ148" s="67"/>
      <c r="BA148" s="34"/>
      <c r="BB148" s="70"/>
      <c r="BC148" s="34"/>
      <c r="BD148" s="34"/>
      <c r="BE148" s="61"/>
      <c r="BF148" s="34"/>
      <c r="BG148" s="67"/>
      <c r="BH148" s="67"/>
      <c r="BI148" s="67"/>
      <c r="BJ148" s="67"/>
      <c r="BK148" s="69"/>
      <c r="BL148" s="34"/>
      <c r="BM148" s="34"/>
      <c r="BN148" s="34"/>
      <c r="BO148" s="61"/>
      <c r="BP148" s="34"/>
      <c r="BQ148" s="67"/>
      <c r="BR148" s="67"/>
      <c r="BS148" s="67"/>
      <c r="BT148" s="67"/>
      <c r="BU148" s="61"/>
    </row>
    <row r="149" spans="2:73" ht="15" thickTop="1" x14ac:dyDescent="0.15">
      <c r="B149" s="68" t="s">
        <v>263</v>
      </c>
      <c r="D149" s="61"/>
      <c r="E149" s="61"/>
      <c r="F149" s="61"/>
      <c r="G149" s="61"/>
      <c r="H149" s="34"/>
      <c r="I149" s="67"/>
      <c r="J149" s="67"/>
      <c r="K149" s="67"/>
      <c r="L149" s="67"/>
      <c r="N149" s="61"/>
      <c r="O149" s="61"/>
      <c r="P149" s="61"/>
      <c r="Q149" s="61"/>
      <c r="R149" s="34"/>
      <c r="S149" s="67"/>
      <c r="T149" s="67"/>
      <c r="U149" s="67"/>
      <c r="V149" s="67"/>
      <c r="X149" s="61"/>
      <c r="Y149" s="61"/>
      <c r="Z149" s="61"/>
      <c r="AA149" s="61"/>
      <c r="AB149" s="34"/>
      <c r="AC149" s="67"/>
      <c r="AD149" s="67"/>
      <c r="AE149" s="67"/>
      <c r="AF149" s="67"/>
      <c r="AH149" s="61"/>
      <c r="AI149" s="61"/>
      <c r="AJ149" s="61"/>
      <c r="AK149" s="61"/>
      <c r="AL149" s="34"/>
      <c r="AM149" s="67"/>
      <c r="AN149" s="67"/>
      <c r="AO149" s="67"/>
      <c r="AP149" s="67"/>
      <c r="AR149" s="61"/>
      <c r="AS149" s="61"/>
      <c r="AT149" s="61"/>
      <c r="AU149" s="61"/>
      <c r="AV149" s="34"/>
      <c r="AW149" s="67"/>
      <c r="AX149" s="67"/>
      <c r="AY149" s="67"/>
      <c r="AZ149" s="67"/>
      <c r="BA149" s="61"/>
      <c r="BB149" s="61"/>
      <c r="BC149" s="61"/>
      <c r="BD149" s="65"/>
      <c r="BE149" s="65"/>
      <c r="BF149" s="64"/>
      <c r="BG149" s="63"/>
      <c r="BH149" s="63"/>
      <c r="BI149" s="63"/>
      <c r="BJ149" s="63"/>
      <c r="BK149" s="66"/>
      <c r="BL149" s="65"/>
      <c r="BM149" s="65"/>
      <c r="BN149" s="65"/>
      <c r="BO149" s="65"/>
      <c r="BP149" s="64"/>
      <c r="BQ149" s="63"/>
      <c r="BR149" s="63"/>
      <c r="BS149" s="63"/>
      <c r="BT149" s="63"/>
      <c r="BU149" s="61"/>
    </row>
    <row r="150" spans="2:73" x14ac:dyDescent="0.15">
      <c r="D150" s="61"/>
      <c r="E150" s="61"/>
      <c r="F150" s="61"/>
      <c r="G150" s="61"/>
      <c r="H150" s="34"/>
      <c r="I150" s="61"/>
      <c r="J150" s="61"/>
      <c r="K150" s="61"/>
      <c r="L150" s="61"/>
      <c r="N150" s="61"/>
      <c r="O150" s="61"/>
      <c r="P150" s="61"/>
      <c r="Q150" s="61"/>
      <c r="R150" s="34"/>
      <c r="S150" s="61"/>
      <c r="T150" s="61"/>
      <c r="U150" s="61"/>
      <c r="V150" s="61"/>
      <c r="X150" s="61"/>
      <c r="Y150" s="61"/>
      <c r="Z150" s="61"/>
      <c r="AA150" s="61"/>
      <c r="AB150" s="34"/>
      <c r="AC150" s="61"/>
      <c r="AD150" s="61"/>
      <c r="AE150" s="61"/>
      <c r="AF150" s="61"/>
      <c r="AH150" s="61"/>
      <c r="AI150" s="61"/>
      <c r="AJ150" s="61"/>
      <c r="AK150" s="61"/>
      <c r="AL150" s="34"/>
      <c r="AM150" s="61"/>
      <c r="AN150" s="61"/>
      <c r="AO150" s="61"/>
      <c r="AP150" s="61"/>
      <c r="AR150" s="61"/>
      <c r="AS150" s="61"/>
      <c r="AT150" s="61"/>
      <c r="AU150" s="61"/>
      <c r="AV150" s="34"/>
      <c r="AW150" s="61"/>
      <c r="AX150" s="61"/>
      <c r="AY150" s="61"/>
      <c r="AZ150" s="61"/>
      <c r="BA150" s="61"/>
      <c r="BB150" s="61"/>
      <c r="BC150" s="61"/>
      <c r="BD150" s="61"/>
      <c r="BE150" s="61"/>
      <c r="BF150" s="34"/>
      <c r="BG150" s="61"/>
      <c r="BH150" s="61"/>
      <c r="BI150" s="61"/>
      <c r="BJ150" s="61"/>
      <c r="BK150" s="62"/>
      <c r="BL150" s="61"/>
      <c r="BM150" s="61"/>
      <c r="BN150" s="61"/>
      <c r="BO150" s="61"/>
      <c r="BP150" s="34"/>
      <c r="BQ150" s="61"/>
      <c r="BR150" s="61"/>
      <c r="BS150" s="61"/>
      <c r="BT150" s="61"/>
      <c r="BU150" s="61"/>
    </row>
    <row r="151" spans="2:73" ht="15" x14ac:dyDescent="0.15">
      <c r="B151" s="60" t="s">
        <v>21</v>
      </c>
      <c r="G151" s="1"/>
      <c r="H151" s="34"/>
      <c r="K151" s="1"/>
      <c r="Q151" s="1"/>
      <c r="R151" s="34"/>
      <c r="U151" s="1"/>
      <c r="AA151" s="1"/>
      <c r="AB151" s="34"/>
      <c r="AE151" s="1"/>
      <c r="AK151" s="1"/>
      <c r="AL151" s="34"/>
      <c r="AO151" s="1"/>
      <c r="AU151" s="1"/>
      <c r="AV151" s="34"/>
      <c r="AY151" s="1"/>
      <c r="BF151" s="34"/>
      <c r="BO151" s="1"/>
      <c r="BP151" s="34"/>
      <c r="BS151" s="1"/>
    </row>
    <row r="152" spans="2:73" ht="16.5" x14ac:dyDescent="0.15">
      <c r="B152" s="1" t="s">
        <v>20</v>
      </c>
      <c r="D152" s="57" t="s">
        <v>262</v>
      </c>
      <c r="E152" s="57"/>
      <c r="F152" s="57"/>
      <c r="G152" s="57"/>
      <c r="H152" s="59"/>
      <c r="I152" s="57"/>
      <c r="J152" s="57"/>
      <c r="K152" s="57"/>
      <c r="L152" s="57"/>
      <c r="N152" s="57" t="str">
        <f>N127</f>
        <v>Fiscal 2015 （From Apr. 1, 2015 to Mar. 31, 2016）</v>
      </c>
      <c r="O152" s="57"/>
      <c r="P152" s="57"/>
      <c r="Q152" s="57"/>
      <c r="R152" s="59"/>
      <c r="S152" s="57"/>
      <c r="T152" s="57"/>
      <c r="U152" s="57"/>
      <c r="V152" s="57"/>
      <c r="X152" s="57" t="str">
        <f>X127</f>
        <v>Fiscal 2014 （From Apr. 1, 2014 to Mar. 31, 2015）</v>
      </c>
      <c r="Y152" s="57"/>
      <c r="Z152" s="57"/>
      <c r="AA152" s="57"/>
      <c r="AB152" s="59"/>
      <c r="AC152" s="57"/>
      <c r="AD152" s="57"/>
      <c r="AE152" s="57"/>
      <c r="AF152" s="57"/>
      <c r="AH152" s="271" t="str">
        <f>AH127</f>
        <v>Fiscal 2013 （From Apr. 1, 2013 to Mar. 31, 2014）</v>
      </c>
      <c r="AI152" s="271"/>
      <c r="AJ152" s="271"/>
      <c r="AK152" s="271"/>
      <c r="AL152" s="275"/>
      <c r="AM152" s="271"/>
      <c r="AN152" s="271"/>
      <c r="AO152" s="271"/>
      <c r="AP152" s="271"/>
      <c r="AR152" s="271" t="str">
        <f>AR5</f>
        <v>Fiscal 2012 （From Apr. 1, 2012 to Mar. 31, 2013）</v>
      </c>
      <c r="AS152" s="271"/>
      <c r="AT152" s="271"/>
      <c r="AU152" s="271"/>
      <c r="AV152" s="275"/>
      <c r="AW152" s="271"/>
      <c r="AX152" s="271"/>
      <c r="AY152" s="271"/>
      <c r="AZ152" s="271"/>
      <c r="BB152" s="54" t="s">
        <v>19</v>
      </c>
      <c r="BC152" s="54"/>
      <c r="BD152" s="54"/>
      <c r="BE152" s="54"/>
      <c r="BF152" s="58"/>
      <c r="BG152" s="54"/>
      <c r="BH152" s="54"/>
      <c r="BI152" s="54"/>
      <c r="BJ152" s="54"/>
      <c r="BK152" s="55"/>
      <c r="BL152" s="54" t="s">
        <v>18</v>
      </c>
      <c r="BM152" s="54"/>
      <c r="BN152" s="54"/>
      <c r="BO152" s="54"/>
      <c r="BP152" s="58"/>
      <c r="BQ152" s="54"/>
      <c r="BR152" s="54"/>
      <c r="BS152" s="54"/>
      <c r="BT152" s="54"/>
    </row>
    <row r="153" spans="2:73" s="2" customFormat="1" ht="3.75" customHeight="1" x14ac:dyDescent="0.15">
      <c r="D153" s="55"/>
      <c r="E153" s="55"/>
      <c r="F153" s="55"/>
      <c r="G153" s="55"/>
      <c r="H153" s="56"/>
      <c r="I153" s="55"/>
      <c r="J153" s="55"/>
      <c r="K153" s="55"/>
      <c r="L153" s="57"/>
      <c r="N153" s="55"/>
      <c r="O153" s="55"/>
      <c r="P153" s="55"/>
      <c r="Q153" s="55"/>
      <c r="R153" s="56"/>
      <c r="S153" s="55"/>
      <c r="T153" s="55"/>
      <c r="U153" s="55"/>
      <c r="V153" s="57"/>
      <c r="X153" s="55"/>
      <c r="Y153" s="55"/>
      <c r="Z153" s="55"/>
      <c r="AA153" s="55"/>
      <c r="AB153" s="56"/>
      <c r="AC153" s="55"/>
      <c r="AD153" s="55"/>
      <c r="AE153" s="55"/>
      <c r="AF153" s="57"/>
      <c r="AH153" s="55"/>
      <c r="AI153" s="55"/>
      <c r="AJ153" s="55"/>
      <c r="AK153" s="55"/>
      <c r="AL153" s="56"/>
      <c r="AM153" s="55"/>
      <c r="AN153" s="55"/>
      <c r="AO153" s="55"/>
      <c r="AP153" s="271"/>
      <c r="AR153" s="55"/>
      <c r="AS153" s="55"/>
      <c r="AT153" s="55"/>
      <c r="AU153" s="55"/>
      <c r="AV153" s="56"/>
      <c r="AW153" s="55"/>
      <c r="AX153" s="55"/>
      <c r="AY153" s="55"/>
      <c r="AZ153" s="271"/>
      <c r="BB153" s="55"/>
      <c r="BC153" s="55"/>
      <c r="BD153" s="55"/>
      <c r="BE153" s="55"/>
      <c r="BF153" s="56"/>
      <c r="BG153" s="55"/>
      <c r="BH153" s="55"/>
      <c r="BI153" s="55"/>
      <c r="BJ153" s="54"/>
      <c r="BK153" s="55"/>
      <c r="BL153" s="55"/>
      <c r="BM153" s="55"/>
      <c r="BN153" s="55"/>
      <c r="BO153" s="55"/>
      <c r="BP153" s="56"/>
      <c r="BQ153" s="55"/>
      <c r="BR153" s="55"/>
      <c r="BS153" s="55"/>
      <c r="BT153" s="54"/>
    </row>
    <row r="154" spans="2:73" x14ac:dyDescent="0.15">
      <c r="D154" s="51"/>
      <c r="E154" s="51"/>
      <c r="F154" s="49" t="s">
        <v>17</v>
      </c>
      <c r="G154" s="1"/>
      <c r="H154" s="50"/>
      <c r="I154" s="49"/>
      <c r="J154" s="49" t="s">
        <v>16</v>
      </c>
      <c r="K154" s="1"/>
      <c r="L154" s="53" t="s">
        <v>15</v>
      </c>
      <c r="N154" s="51"/>
      <c r="O154" s="51"/>
      <c r="P154" s="49" t="s">
        <v>17</v>
      </c>
      <c r="Q154" s="1"/>
      <c r="R154" s="50"/>
      <c r="S154" s="49"/>
      <c r="T154" s="49" t="s">
        <v>16</v>
      </c>
      <c r="U154" s="1"/>
      <c r="V154" s="53" t="s">
        <v>15</v>
      </c>
      <c r="X154" s="51"/>
      <c r="Y154" s="51"/>
      <c r="Z154" s="49" t="s">
        <v>17</v>
      </c>
      <c r="AA154" s="1"/>
      <c r="AB154" s="50"/>
      <c r="AC154" s="49"/>
      <c r="AD154" s="49" t="s">
        <v>16</v>
      </c>
      <c r="AE154" s="1"/>
      <c r="AF154" s="53" t="s">
        <v>15</v>
      </c>
      <c r="AH154" s="51"/>
      <c r="AI154" s="51"/>
      <c r="AJ154" s="49" t="s">
        <v>17</v>
      </c>
      <c r="AK154" s="1"/>
      <c r="AL154" s="50"/>
      <c r="AM154" s="49"/>
      <c r="AN154" s="49" t="s">
        <v>16</v>
      </c>
      <c r="AO154" s="1"/>
      <c r="AP154" s="272" t="s">
        <v>15</v>
      </c>
      <c r="AR154" s="51"/>
      <c r="AS154" s="51"/>
      <c r="AT154" s="49" t="s">
        <v>17</v>
      </c>
      <c r="AU154" s="1"/>
      <c r="AV154" s="50"/>
      <c r="AW154" s="49"/>
      <c r="AX154" s="49" t="s">
        <v>16</v>
      </c>
      <c r="AY154" s="1"/>
      <c r="AZ154" s="272" t="s">
        <v>15</v>
      </c>
      <c r="BB154" s="51"/>
      <c r="BC154" s="51"/>
      <c r="BD154" s="49" t="s">
        <v>17</v>
      </c>
      <c r="BF154" s="50"/>
      <c r="BG154" s="49"/>
      <c r="BH154" s="49" t="s">
        <v>16</v>
      </c>
      <c r="BJ154" s="48" t="s">
        <v>15</v>
      </c>
      <c r="BK154" s="52"/>
      <c r="BL154" s="51"/>
      <c r="BM154" s="51"/>
      <c r="BN154" s="49" t="s">
        <v>17</v>
      </c>
      <c r="BO154" s="1"/>
      <c r="BP154" s="50"/>
      <c r="BQ154" s="49"/>
      <c r="BR154" s="49" t="s">
        <v>16</v>
      </c>
      <c r="BS154" s="1"/>
      <c r="BT154" s="48" t="s">
        <v>15</v>
      </c>
    </row>
    <row r="155" spans="2:73" s="42" customFormat="1" ht="12" x14ac:dyDescent="0.15">
      <c r="D155" s="42" t="s">
        <v>14</v>
      </c>
      <c r="E155" s="42" t="s">
        <v>13</v>
      </c>
      <c r="F155" s="44"/>
      <c r="H155" s="45" t="s">
        <v>12</v>
      </c>
      <c r="I155" s="42" t="s">
        <v>11</v>
      </c>
      <c r="J155" s="44"/>
      <c r="L155" s="47"/>
      <c r="N155" s="42" t="s">
        <v>14</v>
      </c>
      <c r="O155" s="42" t="s">
        <v>13</v>
      </c>
      <c r="P155" s="44"/>
      <c r="R155" s="45" t="s">
        <v>12</v>
      </c>
      <c r="S155" s="42" t="s">
        <v>11</v>
      </c>
      <c r="T155" s="44"/>
      <c r="V155" s="47"/>
      <c r="X155" s="42" t="s">
        <v>14</v>
      </c>
      <c r="Y155" s="42" t="s">
        <v>13</v>
      </c>
      <c r="Z155" s="44"/>
      <c r="AB155" s="45" t="s">
        <v>12</v>
      </c>
      <c r="AC155" s="42" t="s">
        <v>11</v>
      </c>
      <c r="AD155" s="44"/>
      <c r="AF155" s="47"/>
      <c r="AH155" s="42" t="s">
        <v>14</v>
      </c>
      <c r="AI155" s="42" t="s">
        <v>13</v>
      </c>
      <c r="AJ155" s="44"/>
      <c r="AL155" s="45" t="s">
        <v>12</v>
      </c>
      <c r="AM155" s="42" t="s">
        <v>11</v>
      </c>
      <c r="AN155" s="44"/>
      <c r="AP155" s="273"/>
      <c r="AR155" s="42" t="s">
        <v>14</v>
      </c>
      <c r="AS155" s="42" t="s">
        <v>13</v>
      </c>
      <c r="AT155" s="44"/>
      <c r="AV155" s="45" t="s">
        <v>12</v>
      </c>
      <c r="AW155" s="42" t="s">
        <v>11</v>
      </c>
      <c r="AX155" s="44"/>
      <c r="AZ155" s="273"/>
      <c r="BB155" s="42" t="s">
        <v>14</v>
      </c>
      <c r="BC155" s="42" t="s">
        <v>13</v>
      </c>
      <c r="BD155" s="44"/>
      <c r="BF155" s="45" t="s">
        <v>12</v>
      </c>
      <c r="BG155" s="42" t="s">
        <v>11</v>
      </c>
      <c r="BH155" s="44"/>
      <c r="BJ155" s="43"/>
      <c r="BK155" s="46"/>
      <c r="BL155" s="42" t="s">
        <v>14</v>
      </c>
      <c r="BM155" s="42" t="s">
        <v>13</v>
      </c>
      <c r="BN155" s="44"/>
      <c r="BP155" s="45" t="s">
        <v>12</v>
      </c>
      <c r="BQ155" s="42" t="s">
        <v>11</v>
      </c>
      <c r="BR155" s="44"/>
      <c r="BT155" s="43"/>
    </row>
    <row r="156" spans="2:73" s="35" customFormat="1" ht="24" customHeight="1" x14ac:dyDescent="0.15">
      <c r="E156" s="41"/>
      <c r="F156" s="37"/>
      <c r="H156" s="38"/>
      <c r="J156" s="37"/>
      <c r="L156" s="40"/>
      <c r="O156" s="41"/>
      <c r="P156" s="37"/>
      <c r="R156" s="38"/>
      <c r="T156" s="37"/>
      <c r="V156" s="40"/>
      <c r="Y156" s="41"/>
      <c r="Z156" s="37"/>
      <c r="AB156" s="38"/>
      <c r="AD156" s="37"/>
      <c r="AF156" s="40"/>
      <c r="AI156" s="41"/>
      <c r="AJ156" s="37"/>
      <c r="AL156" s="38"/>
      <c r="AN156" s="37"/>
      <c r="AP156" s="274"/>
      <c r="AS156" s="41"/>
      <c r="AT156" s="37"/>
      <c r="AV156" s="38"/>
      <c r="AX156" s="37"/>
      <c r="AZ156" s="274"/>
      <c r="BD156" s="37"/>
      <c r="BF156" s="38"/>
      <c r="BH156" s="37"/>
      <c r="BJ156" s="36"/>
      <c r="BK156" s="39"/>
      <c r="BN156" s="37"/>
      <c r="BP156" s="38"/>
      <c r="BR156" s="37"/>
      <c r="BT156" s="36"/>
    </row>
    <row r="157" spans="2:73" ht="5.0999999999999996" customHeight="1" x14ac:dyDescent="0.15">
      <c r="E157" s="2"/>
      <c r="G157" s="1"/>
      <c r="H157" s="34"/>
      <c r="K157" s="1"/>
      <c r="O157" s="2"/>
      <c r="Q157" s="1"/>
      <c r="R157" s="34"/>
      <c r="U157" s="1"/>
      <c r="Y157" s="2"/>
      <c r="AA157" s="1"/>
      <c r="AB157" s="34"/>
      <c r="AE157" s="1"/>
      <c r="AI157" s="2"/>
      <c r="AK157" s="1"/>
      <c r="AL157" s="34"/>
      <c r="AO157" s="1"/>
      <c r="AS157" s="2"/>
      <c r="AU157" s="1"/>
      <c r="AV157" s="34"/>
      <c r="AY157" s="1"/>
      <c r="BF157" s="34"/>
      <c r="BO157" s="1"/>
      <c r="BP157" s="34"/>
      <c r="BS157" s="1"/>
    </row>
    <row r="158" spans="2:73" ht="13.5" customHeight="1" x14ac:dyDescent="0.15">
      <c r="B158" s="33" t="s">
        <v>10</v>
      </c>
      <c r="C158" s="24"/>
      <c r="D158" s="24"/>
      <c r="E158" s="31"/>
      <c r="F158" s="31"/>
      <c r="G158" s="31"/>
      <c r="H158" s="32"/>
      <c r="I158" s="31"/>
      <c r="J158" s="31"/>
      <c r="K158" s="31"/>
      <c r="L158" s="31"/>
      <c r="M158" s="24"/>
      <c r="N158" s="24"/>
      <c r="O158" s="31"/>
      <c r="P158" s="31"/>
      <c r="Q158" s="31"/>
      <c r="R158" s="32"/>
      <c r="S158" s="31"/>
      <c r="T158" s="31"/>
      <c r="U158" s="31"/>
      <c r="V158" s="31"/>
      <c r="W158" s="24"/>
      <c r="X158" s="24"/>
      <c r="Y158" s="31"/>
      <c r="Z158" s="31"/>
      <c r="AA158" s="31"/>
      <c r="AB158" s="32"/>
      <c r="AC158" s="31"/>
      <c r="AD158" s="31"/>
      <c r="AE158" s="31"/>
      <c r="AF158" s="31"/>
      <c r="AG158" s="24"/>
      <c r="AH158" s="24"/>
      <c r="AI158" s="31"/>
      <c r="AJ158" s="31"/>
      <c r="AK158" s="31"/>
      <c r="AL158" s="32"/>
      <c r="AM158" s="31"/>
      <c r="AN158" s="31"/>
      <c r="AO158" s="31"/>
      <c r="AP158" s="31"/>
      <c r="AQ158" s="24"/>
      <c r="AR158" s="24"/>
      <c r="AS158" s="31"/>
      <c r="AT158" s="31"/>
      <c r="AU158" s="31"/>
      <c r="AV158" s="32"/>
      <c r="AW158" s="31"/>
      <c r="AX158" s="31"/>
      <c r="AY158" s="31"/>
      <c r="AZ158" s="31"/>
      <c r="BA158" s="24"/>
      <c r="BB158" s="24"/>
      <c r="BC158" s="24"/>
      <c r="BD158" s="24"/>
      <c r="BE158" s="24"/>
      <c r="BF158" s="30"/>
      <c r="BG158" s="24"/>
      <c r="BH158" s="24"/>
      <c r="BI158" s="24"/>
      <c r="BJ158" s="24"/>
      <c r="BK158" s="31"/>
      <c r="BL158" s="24"/>
      <c r="BM158" s="24"/>
      <c r="BN158" s="24"/>
      <c r="BO158" s="24"/>
      <c r="BP158" s="30"/>
      <c r="BQ158" s="24"/>
      <c r="BR158" s="24"/>
      <c r="BS158" s="24"/>
      <c r="BT158" s="24"/>
    </row>
    <row r="159" spans="2:73" ht="13.5" customHeight="1" x14ac:dyDescent="0.15">
      <c r="B159" s="29" t="s">
        <v>9</v>
      </c>
      <c r="D159" s="6">
        <v>108</v>
      </c>
      <c r="E159" s="18">
        <f>+F159*2-D159</f>
        <v>102</v>
      </c>
      <c r="F159" s="18">
        <v>105</v>
      </c>
      <c r="G159" s="18"/>
      <c r="H159" s="18">
        <v>107</v>
      </c>
      <c r="I159" s="18">
        <v>115</v>
      </c>
      <c r="J159" s="18">
        <v>111</v>
      </c>
      <c r="K159" s="18"/>
      <c r="L159" s="18">
        <v>108</v>
      </c>
      <c r="N159" s="6">
        <v>121</v>
      </c>
      <c r="O159" s="18">
        <v>123</v>
      </c>
      <c r="P159" s="18">
        <v>122</v>
      </c>
      <c r="Q159" s="18"/>
      <c r="R159" s="18">
        <v>122</v>
      </c>
      <c r="S159" s="18">
        <v>116</v>
      </c>
      <c r="T159" s="18">
        <v>119</v>
      </c>
      <c r="U159" s="18"/>
      <c r="V159" s="18">
        <v>120</v>
      </c>
      <c r="X159" s="6">
        <v>102</v>
      </c>
      <c r="Y159" s="18">
        <v>104</v>
      </c>
      <c r="Z159" s="18">
        <v>103</v>
      </c>
      <c r="AA159" s="18"/>
      <c r="AB159" s="18">
        <v>115</v>
      </c>
      <c r="AC159" s="18">
        <v>119</v>
      </c>
      <c r="AD159" s="18">
        <v>117</v>
      </c>
      <c r="AE159" s="18"/>
      <c r="AF159" s="18">
        <v>110</v>
      </c>
      <c r="AH159" s="6">
        <v>99</v>
      </c>
      <c r="AI159" s="18">
        <v>99</v>
      </c>
      <c r="AJ159" s="18">
        <v>99</v>
      </c>
      <c r="AK159" s="18"/>
      <c r="AL159" s="18">
        <v>100</v>
      </c>
      <c r="AM159" s="18">
        <v>103</v>
      </c>
      <c r="AN159" s="18">
        <v>102</v>
      </c>
      <c r="AO159" s="18"/>
      <c r="AP159" s="18">
        <v>100</v>
      </c>
      <c r="AR159" s="6">
        <v>80</v>
      </c>
      <c r="AS159" s="18">
        <v>79</v>
      </c>
      <c r="AT159" s="18">
        <v>79</v>
      </c>
      <c r="AU159" s="18"/>
      <c r="AV159" s="19">
        <v>81.2</v>
      </c>
      <c r="AW159" s="18">
        <v>92</v>
      </c>
      <c r="AX159" s="18">
        <v>87</v>
      </c>
      <c r="AY159" s="18"/>
      <c r="AZ159" s="18">
        <v>83</v>
      </c>
      <c r="BA159" s="6"/>
      <c r="BB159" s="6">
        <v>82</v>
      </c>
      <c r="BC159" s="18">
        <v>78</v>
      </c>
      <c r="BD159" s="18">
        <v>79.8</v>
      </c>
      <c r="BE159" s="18"/>
      <c r="BF159" s="19">
        <v>77</v>
      </c>
      <c r="BG159" s="18">
        <v>80</v>
      </c>
      <c r="BH159" s="18">
        <v>79</v>
      </c>
      <c r="BI159" s="18"/>
      <c r="BJ159" s="18">
        <v>79</v>
      </c>
      <c r="BK159" s="18"/>
      <c r="BL159" s="6">
        <v>92.006666666666661</v>
      </c>
      <c r="BM159" s="6">
        <v>85.993333333333339</v>
      </c>
      <c r="BN159" s="6">
        <v>89</v>
      </c>
      <c r="BO159" s="6"/>
      <c r="BP159" s="17">
        <v>83</v>
      </c>
      <c r="BQ159" s="6">
        <v>82</v>
      </c>
      <c r="BR159" s="6">
        <v>82</v>
      </c>
      <c r="BS159" s="6"/>
      <c r="BT159" s="6">
        <v>86</v>
      </c>
    </row>
    <row r="160" spans="2:73" ht="13.5" customHeight="1" x14ac:dyDescent="0.15">
      <c r="B160" s="28" t="s">
        <v>8</v>
      </c>
      <c r="C160" s="24"/>
      <c r="D160" s="20"/>
      <c r="E160" s="22"/>
      <c r="F160" s="22"/>
      <c r="G160" s="22"/>
      <c r="H160" s="22"/>
      <c r="I160" s="22"/>
      <c r="J160" s="22"/>
      <c r="K160" s="22"/>
      <c r="L160" s="22"/>
      <c r="M160" s="24"/>
      <c r="N160" s="20"/>
      <c r="O160" s="22"/>
      <c r="P160" s="22"/>
      <c r="Q160" s="22"/>
      <c r="R160" s="22"/>
      <c r="S160" s="22"/>
      <c r="T160" s="22"/>
      <c r="U160" s="22"/>
      <c r="V160" s="22"/>
      <c r="W160" s="24"/>
      <c r="X160" s="20"/>
      <c r="Y160" s="22"/>
      <c r="Z160" s="22"/>
      <c r="AA160" s="22"/>
      <c r="AB160" s="22"/>
      <c r="AC160" s="22"/>
      <c r="AD160" s="22"/>
      <c r="AE160" s="22"/>
      <c r="AF160" s="22"/>
      <c r="AG160" s="24"/>
      <c r="AH160" s="20"/>
      <c r="AI160" s="22"/>
      <c r="AJ160" s="22"/>
      <c r="AK160" s="22"/>
      <c r="AL160" s="22"/>
      <c r="AM160" s="22"/>
      <c r="AN160" s="22"/>
      <c r="AO160" s="22"/>
      <c r="AP160" s="22"/>
      <c r="AQ160" s="24"/>
      <c r="AR160" s="20"/>
      <c r="AS160" s="22"/>
      <c r="AT160" s="22"/>
      <c r="AU160" s="22"/>
      <c r="AV160" s="23"/>
      <c r="AW160" s="22"/>
      <c r="AX160" s="22"/>
      <c r="AY160" s="22"/>
      <c r="AZ160" s="22"/>
      <c r="BA160" s="20"/>
      <c r="BB160" s="20"/>
      <c r="BC160" s="22"/>
      <c r="BD160" s="22"/>
      <c r="BE160" s="22"/>
      <c r="BF160" s="23"/>
      <c r="BG160" s="22"/>
      <c r="BH160" s="22"/>
      <c r="BI160" s="22"/>
      <c r="BJ160" s="22"/>
      <c r="BK160" s="22"/>
      <c r="BL160" s="20"/>
      <c r="BM160" s="20"/>
      <c r="BN160" s="20"/>
      <c r="BO160" s="20"/>
      <c r="BP160" s="21"/>
      <c r="BQ160" s="20"/>
      <c r="BR160" s="20"/>
      <c r="BS160" s="20"/>
      <c r="BT160" s="20"/>
    </row>
    <row r="161" spans="1:72" ht="13.5" customHeight="1" x14ac:dyDescent="0.15">
      <c r="A161" s="27"/>
      <c r="B161" s="3" t="s">
        <v>211</v>
      </c>
      <c r="D161" s="6">
        <v>40</v>
      </c>
      <c r="E161" s="18">
        <f>+F161*2-D161</f>
        <v>44</v>
      </c>
      <c r="F161" s="18">
        <v>42</v>
      </c>
      <c r="G161" s="18"/>
      <c r="H161" s="18">
        <v>43</v>
      </c>
      <c r="I161" s="18">
        <v>57</v>
      </c>
      <c r="J161" s="18">
        <v>50</v>
      </c>
      <c r="K161" s="18"/>
      <c r="L161" s="18">
        <v>46</v>
      </c>
      <c r="N161" s="6">
        <v>59</v>
      </c>
      <c r="O161" s="18">
        <v>55</v>
      </c>
      <c r="P161" s="18">
        <v>57</v>
      </c>
      <c r="Q161" s="18"/>
      <c r="R161" s="18">
        <v>44</v>
      </c>
      <c r="S161" s="18">
        <v>34</v>
      </c>
      <c r="T161" s="18">
        <v>39</v>
      </c>
      <c r="U161" s="18"/>
      <c r="V161" s="18">
        <v>48</v>
      </c>
      <c r="X161" s="6">
        <v>105</v>
      </c>
      <c r="Y161" s="18">
        <v>105</v>
      </c>
      <c r="Z161" s="18">
        <v>105</v>
      </c>
      <c r="AA161" s="18"/>
      <c r="AB161" s="18">
        <v>86</v>
      </c>
      <c r="AC161" s="18">
        <v>54</v>
      </c>
      <c r="AD161" s="18">
        <v>70</v>
      </c>
      <c r="AE161" s="18"/>
      <c r="AF161" s="18">
        <v>88</v>
      </c>
      <c r="AH161" s="6">
        <v>103</v>
      </c>
      <c r="AI161" s="18">
        <v>104</v>
      </c>
      <c r="AJ161" s="18">
        <v>103</v>
      </c>
      <c r="AK161" s="18"/>
      <c r="AL161" s="18">
        <v>107</v>
      </c>
      <c r="AM161" s="18">
        <v>106</v>
      </c>
      <c r="AN161" s="18">
        <v>106</v>
      </c>
      <c r="AO161" s="18"/>
      <c r="AP161" s="18">
        <v>105</v>
      </c>
      <c r="AR161" s="6">
        <v>116</v>
      </c>
      <c r="AS161" s="18">
        <v>101</v>
      </c>
      <c r="AT161" s="18">
        <v>108</v>
      </c>
      <c r="AU161" s="18"/>
      <c r="AV161" s="19">
        <v>109</v>
      </c>
      <c r="AW161" s="18">
        <v>108</v>
      </c>
      <c r="AX161" s="18">
        <v>109</v>
      </c>
      <c r="AY161" s="18"/>
      <c r="AZ161" s="18">
        <v>109</v>
      </c>
      <c r="BA161" s="6"/>
      <c r="BB161" s="6">
        <v>111</v>
      </c>
      <c r="BC161" s="18">
        <v>107</v>
      </c>
      <c r="BD161" s="18">
        <v>108.9</v>
      </c>
      <c r="BE161" s="18"/>
      <c r="BF161" s="19">
        <v>106</v>
      </c>
      <c r="BG161" s="18">
        <v>111</v>
      </c>
      <c r="BH161" s="18">
        <v>109</v>
      </c>
      <c r="BI161" s="18"/>
      <c r="BJ161" s="18">
        <v>109</v>
      </c>
      <c r="BK161" s="18"/>
      <c r="BL161" s="6">
        <v>78.5</v>
      </c>
      <c r="BM161" s="6">
        <v>73.5</v>
      </c>
      <c r="BN161" s="6">
        <v>76</v>
      </c>
      <c r="BO161" s="6"/>
      <c r="BP161" s="17">
        <v>80</v>
      </c>
      <c r="BQ161" s="6">
        <v>94</v>
      </c>
      <c r="BR161" s="6">
        <v>87</v>
      </c>
      <c r="BS161" s="6"/>
      <c r="BT161" s="6">
        <v>82</v>
      </c>
    </row>
    <row r="162" spans="1:72" ht="13.5" customHeight="1" x14ac:dyDescent="0.15">
      <c r="B162" s="26" t="s">
        <v>7</v>
      </c>
      <c r="C162" s="24"/>
      <c r="D162" s="20"/>
      <c r="E162" s="22"/>
      <c r="F162" s="22"/>
      <c r="G162" s="22"/>
      <c r="H162" s="22"/>
      <c r="I162" s="22"/>
      <c r="J162" s="22"/>
      <c r="K162" s="22"/>
      <c r="L162" s="22"/>
      <c r="M162" s="24"/>
      <c r="N162" s="20"/>
      <c r="O162" s="22"/>
      <c r="P162" s="22"/>
      <c r="Q162" s="22"/>
      <c r="R162" s="22"/>
      <c r="S162" s="22"/>
      <c r="T162" s="22"/>
      <c r="U162" s="22"/>
      <c r="V162" s="22"/>
      <c r="W162" s="24"/>
      <c r="X162" s="20"/>
      <c r="Y162" s="22"/>
      <c r="Z162" s="22"/>
      <c r="AA162" s="22"/>
      <c r="AB162" s="22"/>
      <c r="AC162" s="22"/>
      <c r="AD162" s="22"/>
      <c r="AE162" s="22"/>
      <c r="AF162" s="22"/>
      <c r="AG162" s="24"/>
      <c r="AH162" s="20"/>
      <c r="AI162" s="22"/>
      <c r="AJ162" s="22"/>
      <c r="AK162" s="22"/>
      <c r="AL162" s="22"/>
      <c r="AM162" s="22"/>
      <c r="AN162" s="22"/>
      <c r="AO162" s="22"/>
      <c r="AP162" s="22"/>
      <c r="AQ162" s="24"/>
      <c r="AR162" s="20"/>
      <c r="AS162" s="22"/>
      <c r="AT162" s="22"/>
      <c r="AU162" s="22"/>
      <c r="AV162" s="23"/>
      <c r="AW162" s="22"/>
      <c r="AX162" s="22"/>
      <c r="AY162" s="22"/>
      <c r="AZ162" s="22"/>
      <c r="BA162" s="20"/>
      <c r="BB162" s="20"/>
      <c r="BC162" s="22"/>
      <c r="BD162" s="22"/>
      <c r="BE162" s="22"/>
      <c r="BF162" s="23"/>
      <c r="BG162" s="22"/>
      <c r="BH162" s="22"/>
      <c r="BI162" s="22"/>
      <c r="BJ162" s="22"/>
      <c r="BK162" s="22"/>
      <c r="BL162" s="20"/>
      <c r="BM162" s="20"/>
      <c r="BN162" s="20"/>
      <c r="BO162" s="20"/>
      <c r="BP162" s="21"/>
      <c r="BQ162" s="20"/>
      <c r="BR162" s="20"/>
      <c r="BS162" s="20"/>
      <c r="BT162" s="20"/>
    </row>
    <row r="163" spans="1:72" ht="13.5" customHeight="1" x14ac:dyDescent="0.15">
      <c r="B163" s="3" t="s">
        <v>6</v>
      </c>
      <c r="D163" s="6">
        <v>116</v>
      </c>
      <c r="E163" s="18">
        <f t="shared" ref="E163:E164" si="52">+F163*2-D163</f>
        <v>120</v>
      </c>
      <c r="F163" s="18">
        <v>118</v>
      </c>
      <c r="G163" s="18"/>
      <c r="H163" s="18">
        <v>125</v>
      </c>
      <c r="I163" s="18">
        <v>151</v>
      </c>
      <c r="J163" s="18">
        <v>138</v>
      </c>
      <c r="K163" s="18"/>
      <c r="L163" s="18">
        <v>128</v>
      </c>
      <c r="N163" s="6">
        <v>113</v>
      </c>
      <c r="O163" s="18">
        <v>119</v>
      </c>
      <c r="P163" s="18">
        <v>116</v>
      </c>
      <c r="Q163" s="18"/>
      <c r="R163" s="18">
        <v>121</v>
      </c>
      <c r="S163" s="18">
        <v>130</v>
      </c>
      <c r="T163" s="18">
        <v>126</v>
      </c>
      <c r="U163" s="18"/>
      <c r="V163" s="18">
        <v>121</v>
      </c>
      <c r="X163" s="6">
        <v>115</v>
      </c>
      <c r="Y163" s="18">
        <v>110</v>
      </c>
      <c r="Z163" s="18">
        <v>112</v>
      </c>
      <c r="AA163" s="18"/>
      <c r="AB163" s="18">
        <v>115</v>
      </c>
      <c r="AC163" s="18">
        <v>121</v>
      </c>
      <c r="AD163" s="18">
        <v>118</v>
      </c>
      <c r="AE163" s="18"/>
      <c r="AF163" s="18">
        <v>115</v>
      </c>
      <c r="AH163" s="6">
        <v>115</v>
      </c>
      <c r="AI163" s="18">
        <v>105</v>
      </c>
      <c r="AJ163" s="18">
        <v>110</v>
      </c>
      <c r="AK163" s="18"/>
      <c r="AL163" s="18">
        <v>112</v>
      </c>
      <c r="AM163" s="18">
        <v>128</v>
      </c>
      <c r="AN163" s="18">
        <v>120</v>
      </c>
      <c r="AO163" s="18"/>
      <c r="AP163" s="18">
        <v>115</v>
      </c>
      <c r="AR163" s="6">
        <v>131</v>
      </c>
      <c r="AS163" s="18">
        <v>111</v>
      </c>
      <c r="AT163" s="18">
        <v>121</v>
      </c>
      <c r="AU163" s="18"/>
      <c r="AV163" s="19">
        <v>117</v>
      </c>
      <c r="AW163" s="18">
        <v>111</v>
      </c>
      <c r="AX163" s="18">
        <v>113</v>
      </c>
      <c r="AY163" s="18"/>
      <c r="AZ163" s="18">
        <v>117</v>
      </c>
      <c r="BA163" s="6"/>
      <c r="BB163" s="6">
        <v>137</v>
      </c>
      <c r="BC163" s="18">
        <v>135</v>
      </c>
      <c r="BD163" s="18">
        <v>136.19999999999999</v>
      </c>
      <c r="BE163" s="18"/>
      <c r="BF163" s="19">
        <v>118</v>
      </c>
      <c r="BG163" s="18">
        <v>130</v>
      </c>
      <c r="BH163" s="18">
        <v>124</v>
      </c>
      <c r="BI163" s="18"/>
      <c r="BJ163" s="18">
        <v>128</v>
      </c>
      <c r="BK163" s="18"/>
      <c r="BL163" s="6">
        <v>152.1</v>
      </c>
      <c r="BM163" s="6">
        <v>137.9</v>
      </c>
      <c r="BN163" s="6">
        <v>145</v>
      </c>
      <c r="BO163" s="6"/>
      <c r="BP163" s="17">
        <v>133</v>
      </c>
      <c r="BQ163" s="6">
        <v>138</v>
      </c>
      <c r="BR163" s="6">
        <v>135</v>
      </c>
      <c r="BS163" s="6"/>
      <c r="BT163" s="6">
        <v>140</v>
      </c>
    </row>
    <row r="164" spans="1:72" ht="13.5" customHeight="1" x14ac:dyDescent="0.15">
      <c r="B164" s="3" t="s">
        <v>212</v>
      </c>
      <c r="D164" s="6">
        <v>46</v>
      </c>
      <c r="E164" s="18">
        <f t="shared" si="52"/>
        <v>46</v>
      </c>
      <c r="F164" s="18">
        <v>46</v>
      </c>
      <c r="G164" s="15"/>
      <c r="H164" s="18">
        <v>47</v>
      </c>
      <c r="I164" s="18">
        <v>57</v>
      </c>
      <c r="J164" s="18">
        <v>52</v>
      </c>
      <c r="K164" s="18"/>
      <c r="L164" s="18">
        <v>49</v>
      </c>
      <c r="N164" s="6">
        <v>54</v>
      </c>
      <c r="O164" s="18">
        <v>62</v>
      </c>
      <c r="P164" s="18">
        <v>58</v>
      </c>
      <c r="Q164" s="15"/>
      <c r="R164" s="18">
        <v>50</v>
      </c>
      <c r="S164" s="18">
        <v>46</v>
      </c>
      <c r="T164" s="18">
        <v>48</v>
      </c>
      <c r="U164" s="18"/>
      <c r="V164" s="18">
        <v>53</v>
      </c>
      <c r="X164" s="6">
        <v>108</v>
      </c>
      <c r="Y164" s="18">
        <v>110</v>
      </c>
      <c r="Z164" s="18">
        <v>109</v>
      </c>
      <c r="AA164" s="15"/>
      <c r="AB164" s="18">
        <v>102</v>
      </c>
      <c r="AC164" s="18">
        <v>76</v>
      </c>
      <c r="AD164" s="18">
        <v>89</v>
      </c>
      <c r="AE164" s="18"/>
      <c r="AF164" s="18">
        <v>99</v>
      </c>
      <c r="AH164" s="6">
        <v>113</v>
      </c>
      <c r="AI164" s="18">
        <v>102</v>
      </c>
      <c r="AJ164" s="18">
        <v>108</v>
      </c>
      <c r="AK164" s="15"/>
      <c r="AL164" s="18">
        <v>110</v>
      </c>
      <c r="AM164" s="18">
        <v>109</v>
      </c>
      <c r="AN164" s="18">
        <v>110</v>
      </c>
      <c r="AO164" s="18"/>
      <c r="AP164" s="18">
        <v>109</v>
      </c>
      <c r="AR164" s="6">
        <v>119</v>
      </c>
      <c r="AS164" s="18">
        <v>108</v>
      </c>
      <c r="AT164" s="18">
        <v>113</v>
      </c>
      <c r="AU164" s="15"/>
      <c r="AV164" s="18">
        <v>110</v>
      </c>
      <c r="AW164" s="18">
        <v>110</v>
      </c>
      <c r="AX164" s="18">
        <v>110</v>
      </c>
      <c r="AY164" s="18"/>
      <c r="AZ164" s="18">
        <v>109</v>
      </c>
      <c r="BA164" s="13"/>
      <c r="BB164" s="13">
        <v>105</v>
      </c>
      <c r="BC164" s="15">
        <v>117.4</v>
      </c>
      <c r="BD164" s="15">
        <v>111.2</v>
      </c>
      <c r="BE164" s="15"/>
      <c r="BF164" s="16">
        <v>113</v>
      </c>
      <c r="BG164" s="15">
        <v>110</v>
      </c>
      <c r="BH164" s="15">
        <v>112</v>
      </c>
      <c r="BI164" s="15"/>
      <c r="BJ164" s="15">
        <v>111</v>
      </c>
      <c r="BK164" s="15"/>
      <c r="BL164" s="13">
        <v>76.2</v>
      </c>
      <c r="BM164" s="13">
        <v>78.3</v>
      </c>
      <c r="BN164" s="13">
        <v>77.25</v>
      </c>
      <c r="BO164" s="13"/>
      <c r="BP164" s="13">
        <v>76.900000000000006</v>
      </c>
      <c r="BQ164" s="13">
        <v>86.5</v>
      </c>
      <c r="BR164" s="13">
        <v>81.7</v>
      </c>
      <c r="BS164" s="13"/>
      <c r="BT164" s="13">
        <v>79.474999999999994</v>
      </c>
    </row>
    <row r="165" spans="1:72" ht="13.5" customHeight="1" x14ac:dyDescent="0.15">
      <c r="B165" s="25" t="s">
        <v>5</v>
      </c>
      <c r="C165" s="24"/>
      <c r="D165" s="20"/>
      <c r="E165" s="22"/>
      <c r="F165" s="22"/>
      <c r="G165" s="22"/>
      <c r="H165" s="22"/>
      <c r="I165" s="22"/>
      <c r="J165" s="22"/>
      <c r="K165" s="22"/>
      <c r="L165" s="22"/>
      <c r="M165" s="24"/>
      <c r="N165" s="20"/>
      <c r="O165" s="22"/>
      <c r="P165" s="22"/>
      <c r="Q165" s="22"/>
      <c r="R165" s="22"/>
      <c r="S165" s="22"/>
      <c r="T165" s="22"/>
      <c r="U165" s="22"/>
      <c r="V165" s="22"/>
      <c r="W165" s="24"/>
      <c r="X165" s="20"/>
      <c r="Y165" s="22"/>
      <c r="Z165" s="22"/>
      <c r="AA165" s="22"/>
      <c r="AB165" s="22"/>
      <c r="AC165" s="22"/>
      <c r="AD165" s="22"/>
      <c r="AE165" s="22"/>
      <c r="AF165" s="22"/>
      <c r="AG165" s="24"/>
      <c r="AH165" s="20"/>
      <c r="AI165" s="22"/>
      <c r="AJ165" s="22"/>
      <c r="AK165" s="22"/>
      <c r="AL165" s="22"/>
      <c r="AM165" s="22"/>
      <c r="AN165" s="22"/>
      <c r="AO165" s="22"/>
      <c r="AP165" s="22"/>
      <c r="AQ165" s="24"/>
      <c r="AR165" s="20"/>
      <c r="AS165" s="22"/>
      <c r="AT165" s="22"/>
      <c r="AU165" s="22"/>
      <c r="AV165" s="23"/>
      <c r="AW165" s="22"/>
      <c r="AX165" s="22"/>
      <c r="AY165" s="22"/>
      <c r="AZ165" s="22"/>
      <c r="BA165" s="20"/>
      <c r="BB165" s="20"/>
      <c r="BC165" s="22"/>
      <c r="BD165" s="22"/>
      <c r="BE165" s="22"/>
      <c r="BF165" s="23"/>
      <c r="BG165" s="22"/>
      <c r="BH165" s="22"/>
      <c r="BI165" s="22"/>
      <c r="BJ165" s="22"/>
      <c r="BK165" s="22"/>
      <c r="BL165" s="20"/>
      <c r="BM165" s="20"/>
      <c r="BN165" s="20"/>
      <c r="BO165" s="20"/>
      <c r="BP165" s="21"/>
      <c r="BQ165" s="20"/>
      <c r="BR165" s="20"/>
      <c r="BS165" s="20"/>
      <c r="BT165" s="20"/>
    </row>
    <row r="166" spans="1:72" ht="13.5" customHeight="1" x14ac:dyDescent="0.15">
      <c r="B166" s="3" t="s">
        <v>4</v>
      </c>
      <c r="D166" s="6">
        <v>214.55082395970169</v>
      </c>
      <c r="E166" s="18">
        <f t="shared" ref="E166:E170" si="53">+F166*2-D166</f>
        <v>217.44917604029831</v>
      </c>
      <c r="F166" s="18">
        <v>216</v>
      </c>
      <c r="G166" s="18"/>
      <c r="H166" s="18">
        <v>224</v>
      </c>
      <c r="I166" s="18">
        <v>280</v>
      </c>
      <c r="J166" s="18">
        <v>252</v>
      </c>
      <c r="K166" s="18"/>
      <c r="L166" s="18">
        <v>234</v>
      </c>
      <c r="N166" s="6">
        <v>275</v>
      </c>
      <c r="O166" s="18">
        <v>237</v>
      </c>
      <c r="P166" s="18">
        <v>256</v>
      </c>
      <c r="Q166" s="18"/>
      <c r="R166" s="18">
        <v>222</v>
      </c>
      <c r="S166" s="18">
        <v>214</v>
      </c>
      <c r="T166" s="18">
        <v>218</v>
      </c>
      <c r="U166" s="18"/>
      <c r="V166" s="18">
        <v>237</v>
      </c>
      <c r="X166" s="6">
        <v>319</v>
      </c>
      <c r="Y166" s="18">
        <v>317</v>
      </c>
      <c r="Z166" s="18">
        <v>314</v>
      </c>
      <c r="AA166" s="18"/>
      <c r="AB166" s="18">
        <v>317</v>
      </c>
      <c r="AC166" s="18">
        <v>300</v>
      </c>
      <c r="AD166" s="18">
        <v>309</v>
      </c>
      <c r="AE166" s="18"/>
      <c r="AF166" s="18">
        <v>311</v>
      </c>
      <c r="AH166" s="6">
        <v>360</v>
      </c>
      <c r="AI166" s="18">
        <v>320</v>
      </c>
      <c r="AJ166" s="18">
        <v>342</v>
      </c>
      <c r="AK166" s="18"/>
      <c r="AL166" s="18">
        <v>321</v>
      </c>
      <c r="AM166" s="18">
        <v>324</v>
      </c>
      <c r="AN166" s="18">
        <v>323</v>
      </c>
      <c r="AO166" s="18"/>
      <c r="AP166" s="18">
        <v>332</v>
      </c>
      <c r="AR166" s="6">
        <v>377</v>
      </c>
      <c r="AS166" s="18">
        <v>357</v>
      </c>
      <c r="AT166" s="18">
        <v>367</v>
      </c>
      <c r="AU166" s="18"/>
      <c r="AV166" s="19">
        <v>350</v>
      </c>
      <c r="AW166" s="18">
        <v>359</v>
      </c>
      <c r="AX166" s="18">
        <v>354</v>
      </c>
      <c r="AY166" s="18"/>
      <c r="AZ166" s="18">
        <v>361</v>
      </c>
      <c r="BA166" s="6"/>
      <c r="BB166" s="6">
        <v>438</v>
      </c>
      <c r="BC166" s="18">
        <v>415</v>
      </c>
      <c r="BD166" s="18">
        <v>426</v>
      </c>
      <c r="BE166" s="18"/>
      <c r="BF166" s="19">
        <v>408</v>
      </c>
      <c r="BG166" s="18">
        <v>340</v>
      </c>
      <c r="BH166" s="18">
        <v>374</v>
      </c>
      <c r="BI166" s="18"/>
      <c r="BJ166" s="18">
        <v>400</v>
      </c>
      <c r="BK166" s="18"/>
      <c r="BL166" s="6">
        <v>328</v>
      </c>
      <c r="BM166" s="6">
        <v>319</v>
      </c>
      <c r="BN166" s="6">
        <v>323</v>
      </c>
      <c r="BO166" s="6"/>
      <c r="BP166" s="17">
        <v>329</v>
      </c>
      <c r="BQ166" s="6">
        <v>392</v>
      </c>
      <c r="BR166" s="6">
        <v>360</v>
      </c>
      <c r="BS166" s="6"/>
      <c r="BT166" s="6">
        <v>342</v>
      </c>
    </row>
    <row r="167" spans="1:72" ht="13.5" customHeight="1" x14ac:dyDescent="0.15">
      <c r="B167" s="3" t="s">
        <v>209</v>
      </c>
      <c r="D167" s="6">
        <v>45</v>
      </c>
      <c r="E167" s="18">
        <f>+F167-D167</f>
        <v>48</v>
      </c>
      <c r="F167" s="18">
        <v>93</v>
      </c>
      <c r="G167" s="18"/>
      <c r="H167" s="18">
        <v>55</v>
      </c>
      <c r="I167" s="18">
        <v>52</v>
      </c>
      <c r="J167" s="18">
        <v>107</v>
      </c>
      <c r="K167" s="18"/>
      <c r="L167" s="18">
        <v>200</v>
      </c>
      <c r="N167" s="6">
        <v>65</v>
      </c>
      <c r="O167" s="18">
        <v>42</v>
      </c>
      <c r="P167" s="18">
        <v>81</v>
      </c>
      <c r="Q167" s="18"/>
      <c r="R167" s="18">
        <v>46</v>
      </c>
      <c r="S167" s="18">
        <v>45</v>
      </c>
      <c r="T167" s="18">
        <v>91</v>
      </c>
      <c r="U167" s="18"/>
      <c r="V167" s="18">
        <v>172</v>
      </c>
      <c r="X167" s="6">
        <v>33</v>
      </c>
      <c r="Y167" s="18">
        <v>32</v>
      </c>
      <c r="Z167" s="18">
        <v>65</v>
      </c>
      <c r="AA167" s="18"/>
      <c r="AB167" s="18">
        <v>39</v>
      </c>
      <c r="AC167" s="18">
        <v>44</v>
      </c>
      <c r="AD167" s="18">
        <v>83</v>
      </c>
      <c r="AE167" s="18"/>
      <c r="AF167" s="18">
        <v>148</v>
      </c>
      <c r="AH167" s="6">
        <v>28</v>
      </c>
      <c r="AI167" s="18">
        <v>31</v>
      </c>
      <c r="AJ167" s="18">
        <v>59</v>
      </c>
      <c r="AK167" s="18"/>
      <c r="AL167" s="18">
        <v>32</v>
      </c>
      <c r="AM167" s="18">
        <v>35</v>
      </c>
      <c r="AN167" s="18">
        <v>67</v>
      </c>
      <c r="AO167" s="18"/>
      <c r="AP167" s="18">
        <v>127</v>
      </c>
      <c r="AR167" s="6">
        <v>22</v>
      </c>
      <c r="AS167" s="18">
        <v>24</v>
      </c>
      <c r="AT167" s="18"/>
      <c r="AU167" s="18"/>
      <c r="AV167" s="19"/>
      <c r="AW167" s="18"/>
      <c r="AX167" s="18"/>
      <c r="AY167" s="18"/>
      <c r="AZ167" s="18">
        <v>105</v>
      </c>
      <c r="BA167" s="6"/>
      <c r="BB167" s="6"/>
      <c r="BC167" s="18"/>
      <c r="BD167" s="18"/>
      <c r="BE167" s="18"/>
      <c r="BF167" s="19"/>
      <c r="BG167" s="18"/>
      <c r="BH167" s="18"/>
      <c r="BI167" s="18"/>
      <c r="BJ167" s="18">
        <v>105</v>
      </c>
      <c r="BK167" s="18"/>
      <c r="BL167" s="6"/>
      <c r="BM167" s="6"/>
      <c r="BN167" s="6"/>
      <c r="BO167" s="6"/>
      <c r="BP167" s="17"/>
      <c r="BQ167" s="6"/>
      <c r="BR167" s="6"/>
      <c r="BS167" s="6"/>
      <c r="BT167" s="6">
        <v>111</v>
      </c>
    </row>
    <row r="168" spans="1:72" ht="13.5" customHeight="1" x14ac:dyDescent="0.15">
      <c r="B168" s="3" t="s">
        <v>3</v>
      </c>
      <c r="D168" s="6">
        <v>153</v>
      </c>
      <c r="E168" s="18">
        <f>+F168-D168</f>
        <v>156</v>
      </c>
      <c r="F168" s="18">
        <v>309</v>
      </c>
      <c r="G168" s="18"/>
      <c r="H168" s="18">
        <v>143</v>
      </c>
      <c r="I168" s="18">
        <v>150</v>
      </c>
      <c r="J168" s="18">
        <v>293</v>
      </c>
      <c r="K168" s="18"/>
      <c r="L168" s="18">
        <v>602</v>
      </c>
      <c r="N168" s="6">
        <v>144</v>
      </c>
      <c r="O168" s="18">
        <v>164</v>
      </c>
      <c r="P168" s="18">
        <v>308</v>
      </c>
      <c r="Q168" s="18"/>
      <c r="R168" s="18">
        <v>125</v>
      </c>
      <c r="S168" s="18">
        <v>162</v>
      </c>
      <c r="T168" s="18">
        <v>287</v>
      </c>
      <c r="U168" s="18"/>
      <c r="V168" s="18">
        <v>595</v>
      </c>
      <c r="X168" s="6">
        <v>152</v>
      </c>
      <c r="Y168" s="18">
        <v>155</v>
      </c>
      <c r="Z168" s="18">
        <v>307</v>
      </c>
      <c r="AA168" s="18"/>
      <c r="AB168" s="18">
        <v>150</v>
      </c>
      <c r="AC168" s="18">
        <v>167</v>
      </c>
      <c r="AD168" s="18">
        <v>317</v>
      </c>
      <c r="AE168" s="18"/>
      <c r="AF168" s="18">
        <v>623</v>
      </c>
      <c r="AH168" s="6">
        <v>148</v>
      </c>
      <c r="AI168" s="18">
        <v>142</v>
      </c>
      <c r="AJ168" s="18">
        <v>289</v>
      </c>
      <c r="AK168" s="18"/>
      <c r="AL168" s="18">
        <v>145</v>
      </c>
      <c r="AM168" s="18">
        <v>154</v>
      </c>
      <c r="AN168" s="18">
        <v>299</v>
      </c>
      <c r="AO168" s="18"/>
      <c r="AP168" s="18">
        <v>588</v>
      </c>
      <c r="AR168" s="6">
        <v>134</v>
      </c>
      <c r="AS168" s="18">
        <v>133</v>
      </c>
      <c r="AT168" s="18">
        <v>267</v>
      </c>
      <c r="AU168" s="18"/>
      <c r="AV168" s="19">
        <v>126</v>
      </c>
      <c r="AW168" s="18">
        <v>151</v>
      </c>
      <c r="AX168" s="18">
        <v>284</v>
      </c>
      <c r="AY168" s="18"/>
      <c r="AZ168" s="18">
        <v>551</v>
      </c>
      <c r="BA168" s="6"/>
      <c r="BB168" s="6">
        <v>152</v>
      </c>
      <c r="BC168" s="18">
        <v>134</v>
      </c>
      <c r="BD168" s="18">
        <v>286</v>
      </c>
      <c r="BE168" s="18"/>
      <c r="BF168" s="19">
        <v>156</v>
      </c>
      <c r="BG168" s="18">
        <v>123</v>
      </c>
      <c r="BH168" s="18">
        <v>279</v>
      </c>
      <c r="BI168" s="18"/>
      <c r="BJ168" s="18">
        <v>566</v>
      </c>
      <c r="BK168" s="18"/>
      <c r="BL168" s="6">
        <v>159.30000000000001</v>
      </c>
      <c r="BM168" s="6">
        <v>144.69999999999999</v>
      </c>
      <c r="BN168" s="6">
        <v>304</v>
      </c>
      <c r="BO168" s="6"/>
      <c r="BP168" s="17">
        <v>151</v>
      </c>
      <c r="BQ168" s="6">
        <v>133</v>
      </c>
      <c r="BR168" s="6">
        <v>284</v>
      </c>
      <c r="BS168" s="6"/>
      <c r="BT168" s="6">
        <v>588</v>
      </c>
    </row>
    <row r="169" spans="1:72" ht="13.5" customHeight="1" x14ac:dyDescent="0.15">
      <c r="B169" s="3" t="s">
        <v>2</v>
      </c>
      <c r="D169" s="13">
        <v>4.8</v>
      </c>
      <c r="E169" s="15">
        <f t="shared" si="53"/>
        <v>5.2</v>
      </c>
      <c r="F169" s="15">
        <v>5</v>
      </c>
      <c r="G169" s="15"/>
      <c r="H169" s="15">
        <v>4.9000000000000004</v>
      </c>
      <c r="I169" s="15">
        <v>5.0999999999999996</v>
      </c>
      <c r="J169" s="15">
        <v>5</v>
      </c>
      <c r="K169" s="15"/>
      <c r="L169" s="15">
        <v>5</v>
      </c>
      <c r="N169" s="13">
        <v>5</v>
      </c>
      <c r="O169" s="15">
        <v>5.1999999999999993</v>
      </c>
      <c r="P169" s="15">
        <v>5.0999999999999996</v>
      </c>
      <c r="Q169" s="15"/>
      <c r="R169" s="15">
        <v>4.3</v>
      </c>
      <c r="S169" s="15">
        <v>5.0999999999999996</v>
      </c>
      <c r="T169" s="15">
        <v>4.7</v>
      </c>
      <c r="U169" s="15"/>
      <c r="V169" s="15">
        <v>4.9000000000000004</v>
      </c>
      <c r="X169" s="13">
        <v>4</v>
      </c>
      <c r="Y169" s="15">
        <v>4</v>
      </c>
      <c r="Z169" s="15">
        <v>4</v>
      </c>
      <c r="AA169" s="15"/>
      <c r="AB169" s="15">
        <v>3.9</v>
      </c>
      <c r="AC169" s="15">
        <v>4.7</v>
      </c>
      <c r="AD169" s="15">
        <v>4.3</v>
      </c>
      <c r="AE169" s="15"/>
      <c r="AF169" s="15">
        <v>4.0999999999999996</v>
      </c>
      <c r="AH169" s="13">
        <v>1.3</v>
      </c>
      <c r="AI169" s="15">
        <v>1.8</v>
      </c>
      <c r="AJ169" s="15">
        <v>3.1</v>
      </c>
      <c r="AK169" s="15"/>
      <c r="AL169" s="15">
        <v>3.1</v>
      </c>
      <c r="AM169" s="15">
        <v>2.6</v>
      </c>
      <c r="AN169" s="15">
        <v>2.9</v>
      </c>
      <c r="AO169" s="15"/>
      <c r="AP169" s="15">
        <v>3</v>
      </c>
      <c r="AR169" s="13">
        <v>1.1000000000000001</v>
      </c>
      <c r="AS169" s="15">
        <v>1.9</v>
      </c>
      <c r="AT169" s="15">
        <v>2.9</v>
      </c>
      <c r="AU169" s="15"/>
      <c r="AV169" s="16">
        <v>1.37</v>
      </c>
      <c r="AW169" s="15">
        <v>1.5</v>
      </c>
      <c r="AX169" s="15">
        <v>2.9</v>
      </c>
      <c r="AY169" s="15"/>
      <c r="AZ169" s="15">
        <v>5.8</v>
      </c>
      <c r="BA169" s="13"/>
      <c r="BB169" s="13">
        <v>1.5</v>
      </c>
      <c r="BC169" s="15">
        <v>2.1</v>
      </c>
      <c r="BD169" s="15">
        <v>3.6</v>
      </c>
      <c r="BE169" s="15"/>
      <c r="BF169" s="16">
        <v>1.6</v>
      </c>
      <c r="BG169" s="15">
        <v>1.8</v>
      </c>
      <c r="BH169" s="15">
        <v>3.4</v>
      </c>
      <c r="BI169" s="15"/>
      <c r="BJ169" s="15">
        <v>7</v>
      </c>
      <c r="BK169" s="15"/>
      <c r="BL169" s="13">
        <v>1.599</v>
      </c>
      <c r="BM169" s="13">
        <v>2.0010000000000003</v>
      </c>
      <c r="BN169" s="13">
        <v>3.6</v>
      </c>
      <c r="BO169" s="13"/>
      <c r="BP169" s="14">
        <v>1.6</v>
      </c>
      <c r="BQ169" s="13">
        <v>1.3</v>
      </c>
      <c r="BR169" s="13">
        <v>2.9</v>
      </c>
      <c r="BS169" s="13"/>
      <c r="BT169" s="13">
        <v>6.5</v>
      </c>
    </row>
    <row r="170" spans="1:72" ht="13.5" customHeight="1" x14ac:dyDescent="0.15">
      <c r="B170" s="3" t="s">
        <v>1</v>
      </c>
      <c r="D170" s="13">
        <v>3.8</v>
      </c>
      <c r="E170" s="15">
        <f t="shared" si="53"/>
        <v>4</v>
      </c>
      <c r="F170" s="15">
        <v>3.9</v>
      </c>
      <c r="G170" s="15"/>
      <c r="H170" s="15">
        <v>4</v>
      </c>
      <c r="I170" s="15">
        <v>4.2</v>
      </c>
      <c r="J170" s="15">
        <v>4.0999999999999996</v>
      </c>
      <c r="K170" s="15"/>
      <c r="L170" s="15">
        <v>4</v>
      </c>
      <c r="N170" s="13">
        <v>3.7</v>
      </c>
      <c r="O170" s="15">
        <v>3.8999999999999995</v>
      </c>
      <c r="P170" s="15">
        <v>3.8</v>
      </c>
      <c r="Q170" s="15"/>
      <c r="R170" s="15">
        <v>3.7</v>
      </c>
      <c r="S170" s="15">
        <v>3.7</v>
      </c>
      <c r="T170" s="15">
        <v>3.7</v>
      </c>
      <c r="U170" s="15"/>
      <c r="V170" s="15">
        <v>3.7</v>
      </c>
      <c r="X170" s="13">
        <v>3.7</v>
      </c>
      <c r="Y170" s="15">
        <v>3.8</v>
      </c>
      <c r="Z170" s="15">
        <v>3.8</v>
      </c>
      <c r="AA170" s="15"/>
      <c r="AB170" s="15">
        <v>3.9</v>
      </c>
      <c r="AC170" s="15">
        <v>3.8</v>
      </c>
      <c r="AD170" s="15">
        <v>3.9</v>
      </c>
      <c r="AE170" s="15"/>
      <c r="AF170" s="15">
        <v>3.8</v>
      </c>
      <c r="AH170" s="13">
        <v>2.5</v>
      </c>
      <c r="AI170" s="15">
        <v>3.6</v>
      </c>
      <c r="AJ170" s="15">
        <v>3</v>
      </c>
      <c r="AK170" s="15"/>
      <c r="AL170" s="15">
        <v>3.5</v>
      </c>
      <c r="AM170" s="15">
        <v>3.4</v>
      </c>
      <c r="AN170" s="15">
        <v>3.4</v>
      </c>
      <c r="AO170" s="15"/>
      <c r="AP170" s="15">
        <v>3.4</v>
      </c>
      <c r="AR170" s="13">
        <v>2.8</v>
      </c>
      <c r="AS170" s="15">
        <v>2.7</v>
      </c>
      <c r="AT170" s="15">
        <v>2.7</v>
      </c>
      <c r="AU170" s="15"/>
      <c r="AV170" s="16">
        <v>2.87</v>
      </c>
      <c r="AW170" s="15">
        <v>2.5</v>
      </c>
      <c r="AX170" s="15">
        <v>2.7</v>
      </c>
      <c r="AY170" s="15"/>
      <c r="AZ170" s="15">
        <v>2.7</v>
      </c>
      <c r="BA170" s="13"/>
      <c r="BB170" s="13">
        <v>3.3</v>
      </c>
      <c r="BC170" s="15">
        <v>2.2999999999999998</v>
      </c>
      <c r="BD170" s="15">
        <v>2.8</v>
      </c>
      <c r="BE170" s="15"/>
      <c r="BF170" s="16">
        <v>2.2999999999999998</v>
      </c>
      <c r="BG170" s="15">
        <v>2.4</v>
      </c>
      <c r="BH170" s="15">
        <v>2.2999999999999998</v>
      </c>
      <c r="BI170" s="15"/>
      <c r="BJ170" s="15">
        <v>2.6</v>
      </c>
      <c r="BK170" s="15"/>
      <c r="BL170" s="13">
        <v>3.76094666666667</v>
      </c>
      <c r="BM170" s="13">
        <v>3.4390533333333302</v>
      </c>
      <c r="BN170" s="13">
        <v>3.6</v>
      </c>
      <c r="BO170" s="13"/>
      <c r="BP170" s="14">
        <v>2.8</v>
      </c>
      <c r="BQ170" s="13">
        <v>3</v>
      </c>
      <c r="BR170" s="13">
        <v>2.9</v>
      </c>
      <c r="BS170" s="13"/>
      <c r="BT170" s="13">
        <v>3.3</v>
      </c>
    </row>
    <row r="171" spans="1:72" ht="13.5" customHeight="1" thickBot="1" x14ac:dyDescent="0.2">
      <c r="B171" s="12" t="s">
        <v>0</v>
      </c>
      <c r="C171" s="11"/>
      <c r="D171" s="7">
        <v>1.6</v>
      </c>
      <c r="E171" s="9">
        <f>+F171-D171</f>
        <v>1.1000000000000001</v>
      </c>
      <c r="F171" s="9">
        <v>2.7</v>
      </c>
      <c r="G171" s="9"/>
      <c r="H171" s="9">
        <v>1.0999999999999996</v>
      </c>
      <c r="I171" s="9">
        <v>1.8</v>
      </c>
      <c r="J171" s="9">
        <v>2.9</v>
      </c>
      <c r="K171" s="9"/>
      <c r="L171" s="9">
        <v>5.6</v>
      </c>
      <c r="M171" s="11"/>
      <c r="N171" s="7">
        <v>1.6</v>
      </c>
      <c r="O171" s="9">
        <v>1.9</v>
      </c>
      <c r="P171" s="9">
        <v>3.5</v>
      </c>
      <c r="Q171" s="9"/>
      <c r="R171" s="9">
        <v>1.5</v>
      </c>
      <c r="S171" s="9">
        <v>1.4</v>
      </c>
      <c r="T171" s="9">
        <v>2.9</v>
      </c>
      <c r="U171" s="9"/>
      <c r="V171" s="9">
        <v>6.4</v>
      </c>
      <c r="W171" s="11"/>
      <c r="X171" s="7">
        <v>1.3</v>
      </c>
      <c r="Y171" s="9">
        <v>1.7</v>
      </c>
      <c r="Z171" s="9">
        <v>3</v>
      </c>
      <c r="AA171" s="9"/>
      <c r="AB171" s="9">
        <v>1.2</v>
      </c>
      <c r="AC171" s="9">
        <v>1.8</v>
      </c>
      <c r="AD171" s="9">
        <v>2.9</v>
      </c>
      <c r="AE171" s="9"/>
      <c r="AF171" s="9">
        <v>5.9</v>
      </c>
      <c r="AG171" s="11"/>
      <c r="AH171" s="7">
        <v>3.3</v>
      </c>
      <c r="AI171" s="9">
        <v>3.6</v>
      </c>
      <c r="AJ171" s="9">
        <v>3.4</v>
      </c>
      <c r="AK171" s="9"/>
      <c r="AL171" s="9">
        <v>1.5</v>
      </c>
      <c r="AM171" s="9">
        <v>1.5</v>
      </c>
      <c r="AN171" s="9">
        <v>3</v>
      </c>
      <c r="AO171" s="9"/>
      <c r="AP171" s="9">
        <v>6.1</v>
      </c>
      <c r="AQ171" s="11"/>
      <c r="AR171" s="7">
        <v>3.4</v>
      </c>
      <c r="AS171" s="9">
        <v>3.6</v>
      </c>
      <c r="AT171" s="9">
        <v>3.5</v>
      </c>
      <c r="AU171" s="9"/>
      <c r="AV171" s="10">
        <v>3.2</v>
      </c>
      <c r="AW171" s="9">
        <v>2.9</v>
      </c>
      <c r="AX171" s="9">
        <v>3.1</v>
      </c>
      <c r="AY171" s="9"/>
      <c r="AZ171" s="9">
        <v>3.3</v>
      </c>
      <c r="BA171" s="7"/>
      <c r="BB171" s="7">
        <v>3.8</v>
      </c>
      <c r="BC171" s="9">
        <v>3.6</v>
      </c>
      <c r="BD171" s="9">
        <v>3.7</v>
      </c>
      <c r="BE171" s="9"/>
      <c r="BF171" s="10">
        <v>3.3</v>
      </c>
      <c r="BG171" s="9">
        <v>3.3</v>
      </c>
      <c r="BH171" s="9">
        <v>3.3</v>
      </c>
      <c r="BI171" s="9"/>
      <c r="BJ171" s="9">
        <v>3.5</v>
      </c>
      <c r="BK171" s="9"/>
      <c r="BL171" s="7">
        <v>4.1150000000000002</v>
      </c>
      <c r="BM171" s="7">
        <v>4.1150000000000002</v>
      </c>
      <c r="BN171" s="7">
        <v>4.1150000000000002</v>
      </c>
      <c r="BO171" s="7"/>
      <c r="BP171" s="8">
        <v>3.6</v>
      </c>
      <c r="BQ171" s="7">
        <v>3.5</v>
      </c>
      <c r="BR171" s="7">
        <v>3.6</v>
      </c>
      <c r="BS171" s="7"/>
      <c r="BT171" s="7">
        <v>3.8</v>
      </c>
    </row>
    <row r="172" spans="1:72" ht="8.25" customHeight="1" thickTop="1" x14ac:dyDescent="0.15">
      <c r="E172" s="2"/>
      <c r="F172" s="2"/>
      <c r="G172" s="1"/>
      <c r="K172" s="1"/>
      <c r="O172" s="2"/>
      <c r="P172" s="2"/>
      <c r="Q172" s="1"/>
      <c r="U172" s="1"/>
      <c r="Y172" s="2"/>
      <c r="Z172" s="2"/>
      <c r="AA172" s="1"/>
      <c r="AE172" s="1"/>
      <c r="AI172" s="2"/>
      <c r="AJ172" s="2"/>
      <c r="AK172" s="1"/>
      <c r="AO172" s="1"/>
      <c r="AS172" s="2"/>
      <c r="AT172" s="2"/>
      <c r="AU172" s="1"/>
      <c r="AY172" s="1"/>
      <c r="BB172" s="6"/>
      <c r="BC172" s="2"/>
      <c r="BD172" s="2"/>
      <c r="BE172" s="2"/>
      <c r="BF172" s="2"/>
      <c r="BO172" s="1"/>
      <c r="BS172" s="1"/>
    </row>
    <row r="173" spans="1:72" s="3" customFormat="1" ht="10.5" customHeight="1" x14ac:dyDescent="0.15">
      <c r="B173" s="3" t="s">
        <v>210</v>
      </c>
      <c r="E173" s="4"/>
      <c r="O173" s="4"/>
      <c r="Y173" s="4"/>
      <c r="AI173" s="4"/>
      <c r="AS173" s="4"/>
      <c r="BC173" s="4"/>
      <c r="BD173" s="4"/>
      <c r="BE173" s="4"/>
      <c r="BF173" s="4"/>
      <c r="BK173" s="4"/>
    </row>
    <row r="174" spans="1:72" s="3" customFormat="1" ht="10.5" customHeight="1" x14ac:dyDescent="0.15">
      <c r="A174" s="5"/>
      <c r="BK174" s="4"/>
    </row>
    <row r="175" spans="1:72" s="3" customFormat="1" ht="10.5" customHeight="1" x14ac:dyDescent="0.15">
      <c r="BK175" s="4"/>
    </row>
  </sheetData>
  <phoneticPr fontId="3"/>
  <pageMargins left="0.75" right="0.75" top="1" bottom="1" header="0.51200000000000001" footer="0.51200000000000001"/>
  <pageSetup paperSize="9" scale="52" fitToHeight="0" orientation="portrait" r:id="rId1"/>
  <headerFooter alignWithMargins="0">
    <oddFooter>&amp;L（C)JX Holdings, Inc.</oddFooter>
  </headerFooter>
  <rowBreaks count="1" manualBreakCount="1"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JX (5020)</vt:lpstr>
      <vt:lpstr>'JX (5020)'!Print_Area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ハ花島悦子(JXホールディングス IR)</dc:creator>
  <cp:lastModifiedBy>ヤ谷田川浩(HD IR)</cp:lastModifiedBy>
  <cp:lastPrinted>2017-05-10T13:02:47Z</cp:lastPrinted>
  <dcterms:created xsi:type="dcterms:W3CDTF">2013-05-09T00:56:22Z</dcterms:created>
  <dcterms:modified xsi:type="dcterms:W3CDTF">2017-05-10T13:49:54Z</dcterms:modified>
</cp:coreProperties>
</file>